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710" windowWidth="15480" windowHeight="771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PODACI'!$A$1:$I$57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<sst xmlns="http://schemas.openxmlformats.org/spreadsheetml/2006/main" count="347" uniqueCount="311">
  <si>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</si>
  <si>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</si>
  <si>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</si>
  <si>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</si>
  <si>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</si>
  <si>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</si>
  <si>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</si>
  <si>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</si>
  <si>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</si>
  <si>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</si>
  <si>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</si>
  <si>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</si>
  <si>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</si>
  <si>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</si>
  <si>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</si>
  <si>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</si>
  <si>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</si>
  <si>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</si>
  <si>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</si>
  <si>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</si>
  <si>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</si>
  <si>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</si>
  <si>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</si>
  <si>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</si>
  <si>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</si>
  <si>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</si>
  <si>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</si>
  <si>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</si>
  <si>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</si>
  <si>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</si>
  <si>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</si>
  <si>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</si>
  <si>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</si>
  <si>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</si>
  <si>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</si>
  <si>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</si>
  <si>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</si>
  <si>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</si>
  <si>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</si>
  <si>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</si>
  <si>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</si>
  <si>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</si>
  <si>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</si>
  <si>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</si>
  <si>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</si>
  <si>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</si>
  <si>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</si>
  <si>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</si>
  <si>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</si>
  <si>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</si>
  <si>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</si>
  <si>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</si>
  <si>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</si>
  <si>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</si>
  <si>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</si>
  <si>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</si>
  <si>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</si>
  <si>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</si>
  <si>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</si>
  <si>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</si>
  <si>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</si>
  <si>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</si>
  <si>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</si>
  <si>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</si>
  <si>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</si>
  <si>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</si>
  <si>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</si>
  <si>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</si>
  <si>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</si>
  <si>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</si>
  <si>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</si>
  <si>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</si>
  <si>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</si>
  <si>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</si>
  <si>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</si>
  <si>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</si>
  <si>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</si>
  <si>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</si>
  <si>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</si>
  <si>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</si>
  <si>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</si>
  <si>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</si>
  <si>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</si>
  <si>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</si>
  <si>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</si>
  <si>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</si>
  <si>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</si>
  <si>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</si>
  <si>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</si>
  <si>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</si>
  <si>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</si>
  <si>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</si>
  <si>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</si>
  <si>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</si>
  <si>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</si>
  <si>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</si>
  <si>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</si>
  <si>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</si>
  <si>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</si>
  <si>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</si>
  <si>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</si>
  <si>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</si>
  <si>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</si>
  <si>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</si>
  <si>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</si>
  <si>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</si>
  <si>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</si>
  <si>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</si>
  <si>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</si>
  <si>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</si>
  <si>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</si>
  <si>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</si>
  <si>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</si>
  <si>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</si>
  <si>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</si>
  <si>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</si>
  <si>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</si>
  <si>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</si>
  <si>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</si>
  <si>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</si>
  <si>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</si>
  <si>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</si>
  <si>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</si>
  <si>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</si>
  <si>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</si>
  <si>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</si>
  <si>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</si>
  <si>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</si>
  <si>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</si>
  <si>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</si>
  <si>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</si>
  <si>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</si>
  <si>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</si>
  <si>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</si>
  <si>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</si>
  <si>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</si>
  <si>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</si>
  <si>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</si>
  <si>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</si>
  <si>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</si>
  <si>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</si>
  <si>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</si>
  <si>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</si>
  <si>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</si>
  <si>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</si>
  <si>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</si>
  <si>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</si>
  <si>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</si>
  <si>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</si>
  <si>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</si>
  <si>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</si>
  <si>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</si>
  <si>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</si>
  <si>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</si>
  <si>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</si>
  <si>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</si>
  <si>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</si>
  <si>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</si>
  <si>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</si>
  <si>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</si>
  <si>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</si>
  <si>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</si>
  <si>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</si>
  <si>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</si>
  <si>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</si>
  <si>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</si>
  <si>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</si>
  <si>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</si>
  <si>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</si>
  <si>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</si>
  <si>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</si>
  <si>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</si>
  <si>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</si>
  <si>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</si>
  <si>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</si>
  <si>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</si>
  <si>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</si>
  <si>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</si>
  <si>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</si>
  <si>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</si>
  <si>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</si>
  <si>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</si>
  <si>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</si>
  <si>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</si>
  <si>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</si>
  <si>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</si>
  <si>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</si>
  <si>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</si>
  <si>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</si>
  <si>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</si>
  <si>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</si>
  <si>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</si>
  <si>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</si>
  <si>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</si>
  <si>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</si>
  <si>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</si>
  <si>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</si>
  <si>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</si>
  <si>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</si>
  <si>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</si>
  <si>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</si>
  <si>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</si>
  <si>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</si>
  <si>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</si>
  <si>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</si>
  <si>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</si>
  <si>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</si>
  <si>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</si>
  <si>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</si>
  <si>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</si>
  <si>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</si>
  <si>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</si>
  <si>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</si>
  <si>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</si>
  <si>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</si>
  <si>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</si>
  <si>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</si>
  <si>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</si>
  <si>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</si>
  <si>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</si>
  <si>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</si>
  <si>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</si>
  <si>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</si>
  <si>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</si>
  <si>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</si>
  <si>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</si>
  <si>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</si>
  <si>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</si>
  <si>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</si>
  <si>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</si>
  <si>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</si>
  <si>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</si>
  <si>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</si>
  <si>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</si>
  <si>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</si>
  <si>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</si>
  <si>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</si>
  <si>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</si>
  <si>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</si>
  <si>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</si>
  <si>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</si>
  <si>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</si>
  <si>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</si>
  <si>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</si>
  <si>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</si>
  <si>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</si>
  <si>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</si>
  <si>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</si>
  <si>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</si>
  <si>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</si>
  <si>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</si>
  <si>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</si>
  <si>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</si>
  <si>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</si>
  <si>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</si>
  <si>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</si>
  <si>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</si>
  <si>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</si>
  <si>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</si>
  <si>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</si>
  <si>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</si>
  <si>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</si>
  <si>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</si>
  <si>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</si>
  <si>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</si>
  <si>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Varteks grupa -Varaždin</t>
  </si>
  <si>
    <t>Varteks grupa - Varaždin</t>
  </si>
  <si>
    <t>1413</t>
  </si>
  <si>
    <t>DA</t>
  </si>
  <si>
    <t>VARTEKS LOGISTIC d.o.o.</t>
  </si>
  <si>
    <t>Varaždin, Hrvatska</t>
  </si>
  <si>
    <t>01038133</t>
  </si>
  <si>
    <t>1280511</t>
  </si>
  <si>
    <t>VARTEKS ESOP d.o.o.</t>
  </si>
  <si>
    <t>070092385</t>
  </si>
  <si>
    <t>00872098033</t>
  </si>
  <si>
    <t>VARTEKS PRO d.o.o.</t>
  </si>
  <si>
    <t>1. Financijski izvjštaji (bilanca, račun dobiti i gubitka, izvještaj o novčanom tijeku, izvještaj o promjenama kapitala),</t>
  </si>
  <si>
    <t>V - projekt d.o.o.</t>
  </si>
  <si>
    <t>070093329</t>
  </si>
  <si>
    <t xml:space="preserve"> Davidović Nenad</t>
  </si>
  <si>
    <t>AOP
oznaka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</si>
  <si>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</si>
  <si>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</si>
  <si>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</si>
  <si>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</si>
  <si>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</si>
  <si>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</si>
  <si>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</si>
  <si>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</si>
  <si>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t>DODATAK BILANCI (popunjava poduzetnik koji sastavlja konsolidirani financijski izvještaj)</t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</si>
  <si>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</si>
  <si>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</si>
  <si>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</si>
  <si>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</si>
  <si>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</si>
  <si>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</si>
  <si>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</si>
  <si>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</si>
  <si>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</si>
  <si>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</si>
  <si>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</si>
  <si>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</si>
  <si>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</si>
  <si>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  1. Kamate, tečajne razlike, dividende, slični prihodi iz odnosa s
          povezanim poduzetnicima </t>
  </si>
  <si>
    <t>042/377-089</t>
  </si>
  <si>
    <t>042/377-124</t>
  </si>
  <si>
    <t>zsvetec@varteks.com</t>
  </si>
  <si>
    <t>Svetec Zvonimir</t>
  </si>
  <si>
    <t>stanje na dan 31.03.2017.</t>
  </si>
  <si>
    <t>u razdoblju 01.01.2017. do 31.03.2017.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</si>
</sst>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6" fillId="0" borderId="11" xfId="57" applyFont="1" applyBorder="1" applyAlignment="1">
      <alignment/>
      <protection/>
    </xf>
    <xf numFmtId="0" fontId="6" fillId="0" borderId="12" xfId="57" applyFont="1" applyBorder="1" applyAlignment="1">
      <alignment/>
      <protection/>
    </xf>
    <xf numFmtId="0" fontId="6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 horizontal="left" vertical="center"/>
      <protection hidden="1"/>
    </xf>
    <xf numFmtId="0" fontId="6" fillId="0" borderId="13" xfId="57" applyFont="1" applyFill="1" applyBorder="1" applyAlignment="1" applyProtection="1">
      <alignment horizontal="left" vertical="center" wrapText="1"/>
      <protection hidden="1"/>
    </xf>
    <xf numFmtId="0" fontId="6" fillId="0" borderId="14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6" fillId="0" borderId="13" xfId="57" applyFont="1" applyBorder="1" applyAlignment="1" applyProtection="1">
      <alignment horizontal="left" vertical="center" wrapText="1"/>
      <protection hidden="1"/>
    </xf>
    <xf numFmtId="0" fontId="6" fillId="0" borderId="14" xfId="57" applyFont="1" applyBorder="1" applyAlignment="1" applyProtection="1">
      <alignment/>
      <protection hidden="1"/>
    </xf>
    <xf numFmtId="0" fontId="6" fillId="0" borderId="0" xfId="57" applyFont="1" applyBorder="1" applyAlignment="1" applyProtection="1">
      <alignment/>
      <protection hidden="1"/>
    </xf>
    <xf numFmtId="0" fontId="7" fillId="0" borderId="0" xfId="57" applyFont="1" applyBorder="1" applyAlignment="1" applyProtection="1">
      <alignment horizontal="right" vertical="center" wrapText="1"/>
      <protection hidden="1"/>
    </xf>
    <xf numFmtId="0" fontId="7" fillId="0" borderId="0" xfId="57" applyFont="1" applyBorder="1" applyAlignment="1" applyProtection="1">
      <alignment horizontal="right"/>
      <protection hidden="1"/>
    </xf>
    <xf numFmtId="0" fontId="7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6" fillId="0" borderId="13" xfId="57" applyFont="1" applyFill="1" applyBorder="1" applyAlignment="1" applyProtection="1">
      <alignment/>
      <protection hidden="1"/>
    </xf>
    <xf numFmtId="0" fontId="6" fillId="0" borderId="0" xfId="57" applyFont="1" applyBorder="1" applyAlignment="1" applyProtection="1">
      <alignment wrapText="1"/>
      <protection hidden="1"/>
    </xf>
    <xf numFmtId="0" fontId="6" fillId="0" borderId="13" xfId="57" applyFont="1" applyBorder="1" applyAlignment="1" applyProtection="1">
      <alignment wrapText="1"/>
      <protection hidden="1"/>
    </xf>
    <xf numFmtId="0" fontId="6" fillId="0" borderId="14" xfId="57" applyFont="1" applyBorder="1" applyAlignment="1" applyProtection="1">
      <alignment horizontal="right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13" xfId="57" applyFont="1" applyBorder="1" applyAlignment="1" applyProtection="1">
      <alignment/>
      <protection hidden="1"/>
    </xf>
    <xf numFmtId="0" fontId="6" fillId="0" borderId="14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left"/>
      <protection hidden="1"/>
    </xf>
    <xf numFmtId="0" fontId="6" fillId="0" borderId="0" xfId="57" applyFont="1" applyFill="1" applyBorder="1" applyAlignment="1" applyProtection="1">
      <alignment/>
      <protection hidden="1"/>
    </xf>
    <xf numFmtId="0" fontId="6" fillId="0" borderId="0" xfId="57" applyFont="1" applyBorder="1" applyAlignment="1" applyProtection="1">
      <alignment vertical="top"/>
      <protection hidden="1"/>
    </xf>
    <xf numFmtId="1" fontId="5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5" fillId="0" borderId="13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3" fontId="5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6" fillId="0" borderId="13" xfId="57" applyFont="1" applyBorder="1" applyAlignment="1" applyProtection="1">
      <alignment vertical="top"/>
      <protection hidden="1"/>
    </xf>
    <xf numFmtId="0" fontId="5" fillId="0" borderId="15" xfId="57" applyFont="1" applyFill="1" applyBorder="1" applyAlignment="1" applyProtection="1">
      <alignment horizontal="center" vertical="center"/>
      <protection hidden="1" locked="0"/>
    </xf>
    <xf numFmtId="0" fontId="5" fillId="0" borderId="0" xfId="57" applyFont="1" applyBorder="1" applyAlignment="1" applyProtection="1">
      <alignment vertical="top"/>
      <protection hidden="1"/>
    </xf>
    <xf numFmtId="0" fontId="6" fillId="0" borderId="0" xfId="57" applyFont="1" applyBorder="1" applyAlignment="1">
      <alignment/>
      <protection/>
    </xf>
    <xf numFmtId="49" fontId="5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6" fillId="0" borderId="13" xfId="57" applyFont="1" applyBorder="1" applyAlignment="1" applyProtection="1">
      <alignment horizontal="left" vertical="top" wrapText="1"/>
      <protection hidden="1"/>
    </xf>
    <xf numFmtId="0" fontId="6" fillId="0" borderId="14" xfId="57" applyFont="1" applyBorder="1" applyAlignment="1">
      <alignment/>
      <protection/>
    </xf>
    <xf numFmtId="0" fontId="6" fillId="0" borderId="0" xfId="57" applyFont="1" applyBorder="1" applyAlignment="1" applyProtection="1">
      <alignment horizontal="center" vertical="center"/>
      <protection hidden="1" locked="0"/>
    </xf>
    <xf numFmtId="0" fontId="6" fillId="0" borderId="14" xfId="57" applyFont="1" applyFill="1" applyBorder="1" applyAlignment="1" applyProtection="1">
      <alignment horizontal="right"/>
      <protection hidden="1"/>
    </xf>
    <xf numFmtId="0" fontId="6" fillId="0" borderId="0" xfId="57" applyFont="1" applyFill="1" applyBorder="1" applyAlignment="1" applyProtection="1">
      <alignment horizontal="right"/>
      <protection hidden="1"/>
    </xf>
    <xf numFmtId="0" fontId="6" fillId="0" borderId="0" xfId="57" applyFont="1" applyFill="1" applyBorder="1" applyAlignment="1" applyProtection="1">
      <alignment vertical="top"/>
      <protection hidden="1"/>
    </xf>
    <xf numFmtId="0" fontId="6" fillId="0" borderId="0" xfId="57" applyFont="1" applyFill="1" applyBorder="1" applyAlignment="1" applyProtection="1">
      <alignment vertical="top" wrapText="1"/>
      <protection hidden="1"/>
    </xf>
    <xf numFmtId="0" fontId="6" fillId="0" borderId="0" xfId="57" applyFont="1" applyFill="1" applyBorder="1" applyAlignment="1" applyProtection="1">
      <alignment wrapText="1"/>
      <protection hidden="1"/>
    </xf>
    <xf numFmtId="0" fontId="6" fillId="0" borderId="13" xfId="57" applyFont="1" applyFill="1" applyBorder="1" applyAlignment="1" applyProtection="1">
      <alignment horizontal="left" vertical="top" wrapText="1" indent="2"/>
      <protection hidden="1"/>
    </xf>
    <xf numFmtId="0" fontId="5" fillId="33" borderId="14" xfId="61" applyFont="1" applyFill="1" applyBorder="1" applyAlignment="1" applyProtection="1">
      <alignment horizontal="right" vertical="center"/>
      <protection hidden="1" locked="0"/>
    </xf>
    <xf numFmtId="0" fontId="5" fillId="33" borderId="0" xfId="61" applyFont="1" applyFill="1" applyBorder="1" applyAlignment="1" applyProtection="1">
      <alignment horizontal="right" vertical="center"/>
      <protection hidden="1" locked="0"/>
    </xf>
    <xf numFmtId="49" fontId="5" fillId="33" borderId="0" xfId="61" applyNumberFormat="1" applyFont="1" applyFill="1" applyBorder="1" applyAlignment="1" applyProtection="1">
      <alignment horizontal="center" vertical="center"/>
      <protection hidden="1" locked="0"/>
    </xf>
    <xf numFmtId="49" fontId="5" fillId="33" borderId="13" xfId="61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57" applyFont="1" applyFill="1" applyBorder="1" applyAlignment="1" applyProtection="1">
      <alignment horizontal="right" vertical="top"/>
      <protection hidden="1"/>
    </xf>
    <xf numFmtId="0" fontId="6" fillId="0" borderId="0" xfId="57" applyFont="1" applyFill="1" applyBorder="1" applyAlignment="1" applyProtection="1">
      <alignment horizontal="right" vertical="top"/>
      <protection hidden="1"/>
    </xf>
    <xf numFmtId="0" fontId="6" fillId="0" borderId="0" xfId="57" applyFont="1" applyFill="1" applyBorder="1" applyAlignment="1" applyProtection="1">
      <alignment horizontal="center" vertical="top"/>
      <protection hidden="1"/>
    </xf>
    <xf numFmtId="0" fontId="6" fillId="0" borderId="0" xfId="57" applyFont="1" applyFill="1" applyBorder="1" applyAlignment="1" applyProtection="1">
      <alignment horizontal="center"/>
      <protection hidden="1"/>
    </xf>
    <xf numFmtId="0" fontId="6" fillId="0" borderId="14" xfId="57" applyFont="1" applyBorder="1" applyAlignment="1" applyProtection="1">
      <alignment horizontal="right" vertical="top"/>
      <protection hidden="1"/>
    </xf>
    <xf numFmtId="0" fontId="6" fillId="0" borderId="0" xfId="57" applyFont="1" applyBorder="1" applyAlignment="1" applyProtection="1">
      <alignment horizontal="right" vertical="top"/>
      <protection hidden="1"/>
    </xf>
    <xf numFmtId="0" fontId="6" fillId="0" borderId="11" xfId="57" applyFont="1" applyBorder="1" applyAlignment="1" applyProtection="1">
      <alignment/>
      <protection hidden="1"/>
    </xf>
    <xf numFmtId="0" fontId="6" fillId="0" borderId="12" xfId="57" applyFont="1" applyBorder="1" applyAlignment="1" applyProtection="1">
      <alignment/>
      <protection hidden="1"/>
    </xf>
    <xf numFmtId="0" fontId="6" fillId="0" borderId="0" xfId="57" applyFont="1" applyFill="1" applyBorder="1" applyAlignment="1" applyProtection="1">
      <alignment/>
      <protection hidden="1"/>
    </xf>
    <xf numFmtId="0" fontId="6" fillId="0" borderId="0" xfId="57" applyFont="1" applyFill="1" applyBorder="1" applyAlignment="1" applyProtection="1">
      <alignment horizontal="right" vertical="center"/>
      <protection hidden="1"/>
    </xf>
    <xf numFmtId="0" fontId="6" fillId="0" borderId="14" xfId="57" applyFont="1" applyBorder="1" applyAlignment="1" applyProtection="1">
      <alignment horizontal="left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13" xfId="57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vertical="center"/>
      <protection hidden="1"/>
    </xf>
    <xf numFmtId="0" fontId="10" fillId="0" borderId="13" xfId="61" applyFont="1" applyFill="1" applyBorder="1" applyAlignment="1" applyProtection="1">
      <alignment vertical="center"/>
      <protection hidden="1"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13" xfId="61" applyFont="1" applyBorder="1" applyAlignment="1">
      <alignment/>
      <protection/>
    </xf>
    <xf numFmtId="0" fontId="5" fillId="0" borderId="14" xfId="57" applyFont="1" applyBorder="1" applyAlignment="1" applyProtection="1">
      <alignment vertical="center"/>
      <protection hidden="1"/>
    </xf>
    <xf numFmtId="0" fontId="6" fillId="0" borderId="16" xfId="57" applyFont="1" applyBorder="1" applyAlignment="1" applyProtection="1">
      <alignment/>
      <protection hidden="1"/>
    </xf>
    <xf numFmtId="0" fontId="6" fillId="0" borderId="16" xfId="57" applyFont="1" applyBorder="1" applyAlignment="1">
      <alignment/>
      <protection/>
    </xf>
    <xf numFmtId="0" fontId="6" fillId="0" borderId="17" xfId="57" applyFont="1" applyBorder="1" applyAlignment="1" applyProtection="1">
      <alignment/>
      <protection hidden="1"/>
    </xf>
    <xf numFmtId="0" fontId="6" fillId="0" borderId="18" xfId="57" applyFont="1" applyFill="1" applyBorder="1" applyAlignment="1" applyProtection="1">
      <alignment horizontal="right" vertical="top" wrapText="1"/>
      <protection hidden="1"/>
    </xf>
    <xf numFmtId="0" fontId="6" fillId="0" borderId="19" xfId="57" applyFont="1" applyFill="1" applyBorder="1" applyAlignment="1" applyProtection="1">
      <alignment horizontal="right" vertical="top" wrapText="1"/>
      <protection hidden="1"/>
    </xf>
    <xf numFmtId="0" fontId="6" fillId="0" borderId="19" xfId="57" applyFont="1" applyFill="1" applyBorder="1" applyAlignment="1" applyProtection="1">
      <alignment/>
      <protection hidden="1"/>
    </xf>
    <xf numFmtId="0" fontId="6" fillId="0" borderId="20" xfId="57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167" fontId="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vertical="center"/>
      <protection locked="0"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3" fontId="0" fillId="33" borderId="10" xfId="0" applyNumberFormat="1" applyFont="1" applyFill="1" applyBorder="1" applyAlignment="1" applyProtection="1">
      <alignment vertical="center"/>
      <protection hidden="1"/>
    </xf>
    <xf numFmtId="3" fontId="0" fillId="33" borderId="10" xfId="0" applyNumberFormat="1" applyFont="1" applyFill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hidden="1"/>
    </xf>
    <xf numFmtId="3" fontId="0" fillId="33" borderId="10" xfId="61" applyNumberFormat="1" applyFont="1" applyFill="1" applyBorder="1" applyAlignment="1" applyProtection="1">
      <alignment horizontal="right" vertical="center"/>
      <protection locked="0"/>
    </xf>
    <xf numFmtId="167" fontId="3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167" fontId="3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0" fillId="0" borderId="10" xfId="61" applyNumberFormat="1" applyFont="1" applyFill="1" applyBorder="1" applyAlignment="1" applyProtection="1">
      <alignment/>
      <protection locked="0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3" fontId="3" fillId="0" borderId="10" xfId="61" applyNumberFormat="1" applyFont="1" applyFill="1" applyBorder="1" applyAlignment="1" applyProtection="1">
      <alignment/>
      <protection locked="0"/>
    </xf>
    <xf numFmtId="3" fontId="0" fillId="0" borderId="10" xfId="61" applyNumberFormat="1" applyFont="1" applyFill="1" applyBorder="1" applyAlignment="1" applyProtection="1">
      <alignment/>
      <protection hidden="1"/>
    </xf>
    <xf numFmtId="3" fontId="0" fillId="0" borderId="10" xfId="61" applyNumberFormat="1" applyFont="1" applyFill="1" applyBorder="1" applyAlignment="1" applyProtection="1">
      <alignment vertical="center"/>
      <protection locked="0"/>
    </xf>
    <xf numFmtId="3" fontId="0" fillId="0" borderId="10" xfId="61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3" fillId="0" borderId="10" xfId="61" applyNumberFormat="1" applyFont="1" applyFill="1" applyBorder="1" applyAlignment="1" applyProtection="1">
      <alignment horizontal="right"/>
      <protection hidden="1"/>
    </xf>
    <xf numFmtId="3" fontId="3" fillId="0" borderId="10" xfId="61" applyNumberFormat="1" applyFont="1" applyFill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/>
      <protection hidden="1"/>
    </xf>
    <xf numFmtId="3" fontId="3" fillId="0" borderId="10" xfId="61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3" fontId="0" fillId="0" borderId="22" xfId="61" applyNumberFormat="1" applyFont="1" applyFill="1" applyBorder="1" applyAlignment="1" applyProtection="1">
      <alignment horizontal="right" vertical="center"/>
      <protection locked="0"/>
    </xf>
    <xf numFmtId="3" fontId="0" fillId="34" borderId="22" xfId="0" applyNumberFormat="1" applyFont="1" applyFill="1" applyBorder="1" applyAlignment="1" applyProtection="1">
      <alignment vertical="center"/>
      <protection hidden="1"/>
    </xf>
    <xf numFmtId="3" fontId="0" fillId="33" borderId="22" xfId="61" applyNumberFormat="1" applyFont="1" applyFill="1" applyBorder="1" applyAlignment="1" applyProtection="1">
      <alignment horizontal="right" vertical="center"/>
      <protection locked="0"/>
    </xf>
    <xf numFmtId="3" fontId="0" fillId="35" borderId="25" xfId="61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hidden="1"/>
    </xf>
    <xf numFmtId="3" fontId="0" fillId="33" borderId="25" xfId="61" applyNumberFormat="1" applyFont="1" applyFill="1" applyBorder="1" applyAlignment="1" applyProtection="1">
      <alignment vertical="center"/>
      <protection hidden="1"/>
    </xf>
    <xf numFmtId="3" fontId="0" fillId="33" borderId="26" xfId="0" applyNumberFormat="1" applyFont="1" applyFill="1" applyBorder="1" applyAlignment="1" applyProtection="1">
      <alignment vertical="center"/>
      <protection hidden="1"/>
    </xf>
    <xf numFmtId="3" fontId="0" fillId="33" borderId="22" xfId="0" applyNumberFormat="1" applyFont="1" applyFill="1" applyBorder="1" applyAlignment="1" applyProtection="1">
      <alignment vertical="center"/>
      <protection locked="0"/>
    </xf>
    <xf numFmtId="3" fontId="0" fillId="33" borderId="24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61" applyNumberFormat="1" applyFont="1" applyFill="1" applyBorder="1" applyAlignment="1" applyProtection="1">
      <alignment horizontal="right" vertical="center"/>
      <protection locked="0"/>
    </xf>
    <xf numFmtId="167" fontId="3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0" fillId="36" borderId="10" xfId="0" applyNumberFormat="1" applyFont="1" applyFill="1" applyBorder="1" applyAlignment="1" applyProtection="1">
      <alignment vertical="center"/>
      <protection locked="0"/>
    </xf>
    <xf numFmtId="3" fontId="0" fillId="36" borderId="10" xfId="61" applyNumberFormat="1" applyFont="1" applyFill="1" applyBorder="1" applyAlignment="1" applyProtection="1">
      <alignment vertical="center"/>
      <protection locked="0"/>
    </xf>
    <xf numFmtId="0" fontId="6" fillId="0" borderId="0" xfId="57" applyFont="1" applyFill="1" applyBorder="1" applyAlignment="1" applyProtection="1">
      <alignment horizontal="center" vertical="center"/>
      <protection hidden="1" locked="0"/>
    </xf>
    <xf numFmtId="14" fontId="5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3" fillId="35" borderId="25" xfId="61" applyNumberFormat="1" applyFont="1" applyFill="1" applyBorder="1" applyAlignment="1" applyProtection="1">
      <alignment vertical="center"/>
      <protection hidden="1"/>
    </xf>
    <xf numFmtId="3" fontId="3" fillId="33" borderId="22" xfId="0" applyNumberFormat="1" applyFont="1" applyFill="1" applyBorder="1" applyAlignment="1" applyProtection="1">
      <alignment vertical="center"/>
      <protection hidden="1"/>
    </xf>
    <xf numFmtId="3" fontId="3" fillId="33" borderId="25" xfId="61" applyNumberFormat="1" applyFont="1" applyFill="1" applyBorder="1" applyAlignment="1" applyProtection="1">
      <alignment vertical="center"/>
      <protection hidden="1"/>
    </xf>
    <xf numFmtId="3" fontId="0" fillId="36" borderId="22" xfId="0" applyNumberFormat="1" applyFont="1" applyFill="1" applyBorder="1" applyAlignment="1" applyProtection="1">
      <alignment vertical="center"/>
      <protection hidden="1"/>
    </xf>
    <xf numFmtId="3" fontId="0" fillId="36" borderId="22" xfId="61" applyNumberFormat="1" applyFont="1" applyFill="1" applyBorder="1" applyAlignment="1" applyProtection="1">
      <alignment horizontal="right" vertical="center"/>
      <protection locked="0"/>
    </xf>
    <xf numFmtId="3" fontId="0" fillId="36" borderId="22" xfId="0" applyNumberFormat="1" applyFont="1" applyFill="1" applyBorder="1" applyAlignment="1" applyProtection="1">
      <alignment vertical="center"/>
      <protection locked="0"/>
    </xf>
    <xf numFmtId="0" fontId="13" fillId="0" borderId="0" xfId="57" applyFont="1" applyAlignment="1">
      <alignment/>
      <protection/>
    </xf>
    <xf numFmtId="0" fontId="15" fillId="0" borderId="0" xfId="0" applyFont="1" applyFill="1" applyAlignment="1">
      <alignment/>
    </xf>
    <xf numFmtId="0" fontId="14" fillId="0" borderId="0" xfId="6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61" applyFont="1" applyFill="1" applyAlignment="1">
      <alignment wrapText="1"/>
      <protection/>
    </xf>
    <xf numFmtId="0" fontId="14" fillId="0" borderId="0" xfId="61" applyFont="1" applyFill="1" applyBorder="1" applyAlignment="1" applyProtection="1">
      <alignment horizontal="center" vertical="center"/>
      <protection hidden="1"/>
    </xf>
    <xf numFmtId="14" fontId="14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61" applyFont="1" applyFill="1" applyBorder="1" applyAlignment="1">
      <alignment wrapText="1"/>
      <protection/>
    </xf>
    <xf numFmtId="3" fontId="16" fillId="36" borderId="28" xfId="0" applyNumberFormat="1" applyFont="1" applyFill="1" applyBorder="1" applyAlignment="1" applyProtection="1">
      <alignment vertical="center"/>
      <protection locked="0"/>
    </xf>
    <xf numFmtId="3" fontId="16" fillId="33" borderId="15" xfId="0" applyNumberFormat="1" applyFont="1" applyFill="1" applyBorder="1" applyAlignment="1" applyProtection="1">
      <alignment vertical="center"/>
      <protection locked="0"/>
    </xf>
    <xf numFmtId="3" fontId="16" fillId="36" borderId="10" xfId="0" applyNumberFormat="1" applyFont="1" applyFill="1" applyBorder="1" applyAlignment="1" applyProtection="1">
      <alignment vertical="center"/>
      <protection locked="0"/>
    </xf>
    <xf numFmtId="0" fontId="6" fillId="0" borderId="14" xfId="57" applyFont="1" applyBorder="1" applyAlignment="1" applyProtection="1">
      <alignment horizontal="right" vertical="center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13" xfId="57" applyFont="1" applyBorder="1" applyAlignment="1" applyProtection="1">
      <alignment horizontal="right"/>
      <protection hidden="1"/>
    </xf>
    <xf numFmtId="0" fontId="5" fillId="0" borderId="18" xfId="57" applyFont="1" applyFill="1" applyBorder="1" applyAlignment="1" applyProtection="1">
      <alignment horizontal="left" vertical="center"/>
      <protection hidden="1" locked="0"/>
    </xf>
    <xf numFmtId="0" fontId="6" fillId="0" borderId="19" xfId="57" applyFont="1" applyFill="1" applyBorder="1" applyAlignment="1">
      <alignment horizontal="left" vertical="center"/>
      <protection/>
    </xf>
    <xf numFmtId="0" fontId="6" fillId="0" borderId="20" xfId="57" applyFont="1" applyFill="1" applyBorder="1" applyAlignment="1">
      <alignment horizontal="left" vertical="center"/>
      <protection/>
    </xf>
    <xf numFmtId="0" fontId="8" fillId="0" borderId="18" xfId="53" applyFont="1" applyFill="1" applyBorder="1" applyAlignment="1" applyProtection="1">
      <alignment/>
      <protection hidden="1" locked="0"/>
    </xf>
    <xf numFmtId="0" fontId="5" fillId="0" borderId="19" xfId="57" applyFont="1" applyFill="1" applyBorder="1" applyAlignment="1" applyProtection="1">
      <alignment/>
      <protection hidden="1" locked="0"/>
    </xf>
    <xf numFmtId="0" fontId="5" fillId="0" borderId="20" xfId="57" applyFont="1" applyFill="1" applyBorder="1" applyAlignment="1" applyProtection="1">
      <alignment/>
      <protection hidden="1" locked="0"/>
    </xf>
    <xf numFmtId="0" fontId="6" fillId="0" borderId="14" xfId="57" applyFont="1" applyBorder="1" applyAlignment="1" applyProtection="1">
      <alignment horizontal="right" vertical="center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14" xfId="57" applyFont="1" applyBorder="1" applyAlignment="1" applyProtection="1">
      <alignment horizontal="right" wrapText="1"/>
      <protection hidden="1"/>
    </xf>
    <xf numFmtId="49" fontId="5" fillId="0" borderId="18" xfId="57" applyNumberFormat="1" applyFont="1" applyFill="1" applyBorder="1" applyAlignment="1" applyProtection="1">
      <alignment horizontal="center" vertical="center"/>
      <protection hidden="1" locked="0"/>
    </xf>
    <xf numFmtId="49" fontId="5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9" xfId="57" applyFont="1" applyFill="1" applyBorder="1" applyAlignment="1">
      <alignment horizontal="left"/>
      <protection/>
    </xf>
    <xf numFmtId="0" fontId="6" fillId="0" borderId="20" xfId="57" applyFont="1" applyFill="1" applyBorder="1" applyAlignment="1">
      <alignment horizontal="left"/>
      <protection/>
    </xf>
    <xf numFmtId="1" fontId="5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5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5" fillId="0" borderId="14" xfId="57" applyFont="1" applyFill="1" applyBorder="1" applyAlignment="1" applyProtection="1">
      <alignment horizontal="left" vertical="center" wrapText="1"/>
      <protection hidden="1"/>
    </xf>
    <xf numFmtId="0" fontId="5" fillId="0" borderId="0" xfId="57" applyFont="1" applyFill="1" applyBorder="1" applyAlignment="1" applyProtection="1">
      <alignment horizontal="left" vertical="center" wrapText="1"/>
      <protection hidden="1"/>
    </xf>
    <xf numFmtId="0" fontId="12" fillId="0" borderId="14" xfId="57" applyFont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center" vertical="center" wrapText="1"/>
      <protection hidden="1"/>
    </xf>
    <xf numFmtId="0" fontId="12" fillId="0" borderId="13" xfId="57" applyFont="1" applyBorder="1" applyAlignment="1" applyProtection="1">
      <alignment horizontal="center" vertical="center" wrapText="1"/>
      <protection hidden="1"/>
    </xf>
    <xf numFmtId="0" fontId="6" fillId="0" borderId="13" xfId="57" applyFont="1" applyBorder="1" applyAlignment="1" applyProtection="1">
      <alignment horizontal="right" wrapText="1"/>
      <protection hidden="1"/>
    </xf>
    <xf numFmtId="49" fontId="5" fillId="33" borderId="29" xfId="61" applyNumberFormat="1" applyFont="1" applyFill="1" applyBorder="1" applyAlignment="1" applyProtection="1">
      <alignment horizontal="center" vertical="center"/>
      <protection hidden="1" locked="0"/>
    </xf>
    <xf numFmtId="49" fontId="5" fillId="33" borderId="30" xfId="6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0" fontId="6" fillId="0" borderId="14" xfId="57" applyFont="1" applyBorder="1" applyAlignment="1" applyProtection="1">
      <alignment horizontal="center" vertical="center"/>
      <protection hidden="1"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13" xfId="57" applyFont="1" applyBorder="1" applyAlignment="1">
      <alignment horizontal="center"/>
      <protection/>
    </xf>
    <xf numFmtId="0" fontId="5" fillId="33" borderId="31" xfId="61" applyFont="1" applyFill="1" applyBorder="1" applyAlignment="1" applyProtection="1">
      <alignment horizontal="right" vertical="center"/>
      <protection hidden="1" locked="0"/>
    </xf>
    <xf numFmtId="0" fontId="5" fillId="33" borderId="29" xfId="61" applyFont="1" applyFill="1" applyBorder="1" applyAlignment="1" applyProtection="1">
      <alignment horizontal="right" vertical="center"/>
      <protection hidden="1" locked="0"/>
    </xf>
    <xf numFmtId="0" fontId="5" fillId="33" borderId="32" xfId="61" applyFont="1" applyFill="1" applyBorder="1" applyAlignment="1" applyProtection="1">
      <alignment horizontal="right" vertical="center"/>
      <protection hidden="1" locked="0"/>
    </xf>
    <xf numFmtId="49" fontId="6" fillId="0" borderId="29" xfId="61" applyNumberFormat="1" applyFont="1" applyFill="1" applyBorder="1" applyAlignment="1" applyProtection="1">
      <alignment horizontal="left" vertical="center"/>
      <protection hidden="1" locked="0"/>
    </xf>
    <xf numFmtId="49" fontId="6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6" fillId="0" borderId="30" xfId="57" applyNumberFormat="1" applyFont="1" applyFill="1" applyBorder="1" applyAlignment="1" applyProtection="1">
      <alignment horizontal="left" vertical="center"/>
      <protection hidden="1" locked="0"/>
    </xf>
    <xf numFmtId="0" fontId="5" fillId="35" borderId="32" xfId="0" applyFont="1" applyFill="1" applyBorder="1" applyAlignment="1" applyProtection="1">
      <alignment horizontal="right" vertical="center"/>
      <protection hidden="1" locked="0"/>
    </xf>
    <xf numFmtId="0" fontId="5" fillId="35" borderId="33" xfId="0" applyFont="1" applyFill="1" applyBorder="1" applyAlignment="1" applyProtection="1">
      <alignment horizontal="right" vertical="center"/>
      <protection hidden="1" locked="0"/>
    </xf>
    <xf numFmtId="0" fontId="5" fillId="35" borderId="34" xfId="0" applyFont="1" applyFill="1" applyBorder="1" applyAlignment="1" applyProtection="1">
      <alignment horizontal="right" vertical="center"/>
      <protection hidden="1" locked="0"/>
    </xf>
    <xf numFmtId="49" fontId="5" fillId="35" borderId="29" xfId="0" applyNumberFormat="1" applyFont="1" applyFill="1" applyBorder="1" applyAlignment="1" applyProtection="1">
      <alignment horizontal="center" vertical="center"/>
      <protection hidden="1" locked="0"/>
    </xf>
    <xf numFmtId="0" fontId="6" fillId="0" borderId="35" xfId="57" applyFont="1" applyBorder="1" applyAlignment="1" applyProtection="1">
      <alignment horizontal="center" vertical="top"/>
      <protection hidden="1"/>
    </xf>
    <xf numFmtId="0" fontId="6" fillId="0" borderId="35" xfId="57" applyFont="1" applyBorder="1" applyAlignment="1">
      <alignment horizontal="center"/>
      <protection/>
    </xf>
    <xf numFmtId="0" fontId="6" fillId="0" borderId="36" xfId="57" applyFont="1" applyBorder="1" applyAlignment="1">
      <alignment/>
      <protection/>
    </xf>
    <xf numFmtId="0" fontId="6" fillId="0" borderId="19" xfId="57" applyFont="1" applyFill="1" applyBorder="1" applyAlignment="1" applyProtection="1">
      <alignment horizontal="center" vertical="top"/>
      <protection hidden="1"/>
    </xf>
    <xf numFmtId="0" fontId="6" fillId="0" borderId="19" xfId="57" applyFont="1" applyFill="1" applyBorder="1" applyAlignment="1" applyProtection="1">
      <alignment horizontal="center"/>
      <protection hidden="1"/>
    </xf>
    <xf numFmtId="49" fontId="1" fillId="0" borderId="37" xfId="53" applyNumberFormat="1" applyFill="1" applyBorder="1" applyAlignment="1" applyProtection="1">
      <alignment horizontal="left" vertical="center"/>
      <protection hidden="1" locked="0"/>
    </xf>
    <xf numFmtId="49" fontId="8" fillId="0" borderId="33" xfId="53" applyNumberFormat="1" applyFont="1" applyFill="1" applyBorder="1" applyAlignment="1" applyProtection="1">
      <alignment horizontal="left" vertical="center"/>
      <protection hidden="1" locked="0"/>
    </xf>
    <xf numFmtId="49" fontId="8" fillId="0" borderId="38" xfId="53" applyNumberFormat="1" applyFont="1" applyFill="1" applyBorder="1" applyAlignment="1" applyProtection="1">
      <alignment horizontal="left" vertical="center"/>
      <protection hidden="1" locked="0"/>
    </xf>
    <xf numFmtId="49" fontId="6" fillId="0" borderId="18" xfId="61" applyNumberFormat="1" applyFont="1" applyFill="1" applyBorder="1" applyAlignment="1" applyProtection="1">
      <alignment horizontal="left" vertical="center"/>
      <protection hidden="1" locked="0"/>
    </xf>
    <xf numFmtId="49" fontId="6" fillId="0" borderId="19" xfId="61" applyNumberFormat="1" applyFont="1" applyFill="1" applyBorder="1" applyAlignment="1" applyProtection="1">
      <alignment horizontal="left" vertical="center"/>
      <protection hidden="1" locked="0"/>
    </xf>
    <xf numFmtId="0" fontId="6" fillId="0" borderId="20" xfId="61" applyFont="1" applyFill="1" applyBorder="1" applyAlignment="1">
      <alignment horizontal="left" vertical="center"/>
      <protection/>
    </xf>
    <xf numFmtId="0" fontId="9" fillId="0" borderId="0" xfId="61" applyFont="1" applyBorder="1" applyAlignment="1" applyProtection="1">
      <alignment horizontal="left"/>
      <protection hidden="1"/>
    </xf>
    <xf numFmtId="0" fontId="9" fillId="0" borderId="0" xfId="61" applyFont="1" applyBorder="1" applyAlignment="1">
      <alignment/>
      <protection/>
    </xf>
    <xf numFmtId="0" fontId="10" fillId="0" borderId="0" xfId="61" applyFont="1" applyBorder="1" applyAlignment="1" applyProtection="1">
      <alignment horizontal="left"/>
      <protection hidden="1"/>
    </xf>
    <xf numFmtId="0" fontId="10" fillId="0" borderId="0" xfId="61" applyFont="1" applyBorder="1" applyAlignment="1">
      <alignment/>
      <protection/>
    </xf>
    <xf numFmtId="0" fontId="10" fillId="0" borderId="13" xfId="61" applyFont="1" applyBorder="1" applyAlignment="1">
      <alignment/>
      <protection/>
    </xf>
    <xf numFmtId="0" fontId="5" fillId="0" borderId="39" xfId="57" applyFont="1" applyBorder="1" applyAlignment="1">
      <alignment/>
      <protection/>
    </xf>
    <xf numFmtId="0" fontId="5" fillId="0" borderId="11" xfId="57" applyFont="1" applyBorder="1" applyAlignment="1">
      <alignment/>
      <protection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6" fillId="0" borderId="11" xfId="57" applyFont="1" applyBorder="1" applyAlignment="1" applyProtection="1">
      <alignment horizontal="center"/>
      <protection hidden="1"/>
    </xf>
    <xf numFmtId="0" fontId="6" fillId="0" borderId="32" xfId="61" applyFont="1" applyFill="1" applyBorder="1" applyAlignment="1" applyProtection="1">
      <alignment horizontal="left" vertical="center"/>
      <protection hidden="1" locked="0"/>
    </xf>
    <xf numFmtId="0" fontId="6" fillId="0" borderId="30" xfId="61" applyFont="1" applyFill="1" applyBorder="1" applyAlignment="1" applyProtection="1">
      <alignment horizontal="left" vertical="center"/>
      <protection hidden="1" locked="0"/>
    </xf>
    <xf numFmtId="0" fontId="6" fillId="0" borderId="19" xfId="57" applyFont="1" applyFill="1" applyBorder="1" applyAlignment="1">
      <alignment/>
      <protection/>
    </xf>
    <xf numFmtId="0" fontId="6" fillId="0" borderId="20" xfId="57" applyFont="1" applyFill="1" applyBorder="1" applyAlignment="1">
      <alignment/>
      <protection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 indent="1"/>
    </xf>
    <xf numFmtId="0" fontId="3" fillId="33" borderId="21" xfId="0" applyFont="1" applyFill="1" applyBorder="1" applyAlignment="1">
      <alignment horizontal="left" vertical="center" wrapText="1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3" fillId="0" borderId="21" xfId="0" applyFont="1" applyFill="1" applyBorder="1" applyAlignment="1" applyProtection="1">
      <alignment vertical="center" wrapText="1"/>
      <protection hidden="1"/>
    </xf>
    <xf numFmtId="0" fontId="3" fillId="0" borderId="43" xfId="0" applyFont="1" applyFill="1" applyBorder="1" applyAlignment="1" applyProtection="1">
      <alignment vertical="center" wrapText="1"/>
      <protection hidden="1"/>
    </xf>
    <xf numFmtId="0" fontId="3" fillId="0" borderId="44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 readingOrder="1"/>
    </xf>
    <xf numFmtId="0" fontId="3" fillId="0" borderId="43" xfId="0" applyFont="1" applyFill="1" applyBorder="1" applyAlignment="1">
      <alignment horizontal="left" vertical="center" wrapText="1" readingOrder="1"/>
    </xf>
    <xf numFmtId="0" fontId="3" fillId="0" borderId="44" xfId="0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0" xfId="61" applyFont="1" applyFill="1" applyBorder="1" applyAlignment="1" applyProtection="1">
      <alignment horizontal="center" vertical="center"/>
      <protection hidden="1"/>
    </xf>
    <xf numFmtId="14" fontId="14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61" applyFont="1" applyFill="1" applyBorder="1" applyAlignment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14" fillId="0" borderId="0" xfId="6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12.7109375" defaultRowHeight="12.75"/>
  <cols>
    <col min="1" max="1" width="12.28125" style="4" customWidth="1"/>
    <col min="2" max="2" width="9.421875" style="4" customWidth="1"/>
    <col min="3" max="7" width="12.7109375" style="4" customWidth="1"/>
    <col min="8" max="8" width="16.28125" style="4" customWidth="1"/>
    <col min="9" max="9" width="14.57421875" style="4" customWidth="1"/>
    <col min="10" max="16384" width="12.7109375" style="4" customWidth="1"/>
  </cols>
  <sheetData>
    <row r="1" spans="1:9" ht="15">
      <c r="A1" s="214" t="s">
        <v>192</v>
      </c>
      <c r="B1" s="215"/>
      <c r="C1" s="215"/>
      <c r="D1" s="2"/>
      <c r="E1" s="2"/>
      <c r="F1" s="2"/>
      <c r="G1" s="2"/>
      <c r="H1" s="2"/>
      <c r="I1" s="3"/>
    </row>
    <row r="2" spans="1:9" ht="15">
      <c r="A2" s="174" t="s">
        <v>193</v>
      </c>
      <c r="B2" s="175"/>
      <c r="C2" s="175"/>
      <c r="D2" s="175"/>
      <c r="E2" s="138">
        <v>42736</v>
      </c>
      <c r="F2" s="137"/>
      <c r="G2" s="5" t="s">
        <v>194</v>
      </c>
      <c r="H2" s="138">
        <v>42825</v>
      </c>
      <c r="I2" s="6"/>
    </row>
    <row r="3" spans="1:9" ht="14.25">
      <c r="A3" s="7"/>
      <c r="B3" s="8"/>
      <c r="C3" s="8"/>
      <c r="D3" s="8"/>
      <c r="E3" s="9"/>
      <c r="F3" s="9"/>
      <c r="G3" s="8"/>
      <c r="H3" s="8"/>
      <c r="I3" s="10"/>
    </row>
    <row r="4" spans="1:9" s="145" customFormat="1" ht="18">
      <c r="A4" s="176" t="s">
        <v>253</v>
      </c>
      <c r="B4" s="177"/>
      <c r="C4" s="177"/>
      <c r="D4" s="177"/>
      <c r="E4" s="177"/>
      <c r="F4" s="177"/>
      <c r="G4" s="177"/>
      <c r="H4" s="177"/>
      <c r="I4" s="178"/>
    </row>
    <row r="5" spans="1:9" ht="15">
      <c r="A5" s="11"/>
      <c r="B5" s="12"/>
      <c r="C5" s="12"/>
      <c r="D5" s="12"/>
      <c r="E5" s="13"/>
      <c r="F5" s="14"/>
      <c r="G5" s="15"/>
      <c r="H5" s="16"/>
      <c r="I5" s="17"/>
    </row>
    <row r="6" spans="1:9" ht="15">
      <c r="A6" s="156" t="s">
        <v>195</v>
      </c>
      <c r="B6" s="158"/>
      <c r="C6" s="168" t="s">
        <v>257</v>
      </c>
      <c r="D6" s="169"/>
      <c r="E6" s="18"/>
      <c r="F6" s="18"/>
      <c r="G6" s="18"/>
      <c r="H6" s="18"/>
      <c r="I6" s="19"/>
    </row>
    <row r="7" spans="1:9" ht="14.25">
      <c r="A7" s="20"/>
      <c r="B7" s="21"/>
      <c r="C7" s="12"/>
      <c r="D7" s="12"/>
      <c r="E7" s="18"/>
      <c r="F7" s="18"/>
      <c r="G7" s="18"/>
      <c r="H7" s="18"/>
      <c r="I7" s="19"/>
    </row>
    <row r="8" spans="1:9" ht="15">
      <c r="A8" s="165" t="s">
        <v>196</v>
      </c>
      <c r="B8" s="179"/>
      <c r="C8" s="168" t="s">
        <v>258</v>
      </c>
      <c r="D8" s="169"/>
      <c r="E8" s="18"/>
      <c r="F8" s="18"/>
      <c r="G8" s="18"/>
      <c r="H8" s="18"/>
      <c r="I8" s="22"/>
    </row>
    <row r="9" spans="1:9" ht="14.25">
      <c r="A9" s="23"/>
      <c r="B9" s="24"/>
      <c r="C9" s="25"/>
      <c r="D9" s="26"/>
      <c r="E9" s="12"/>
      <c r="F9" s="12"/>
      <c r="G9" s="12"/>
      <c r="H9" s="12"/>
      <c r="I9" s="22"/>
    </row>
    <row r="10" spans="1:9" ht="15">
      <c r="A10" s="165" t="s">
        <v>197</v>
      </c>
      <c r="B10" s="166"/>
      <c r="C10" s="168" t="s">
        <v>275</v>
      </c>
      <c r="D10" s="169"/>
      <c r="E10" s="12"/>
      <c r="F10" s="12"/>
      <c r="G10" s="12"/>
      <c r="H10" s="12"/>
      <c r="I10" s="22"/>
    </row>
    <row r="11" spans="1:9" ht="14.25">
      <c r="A11" s="167"/>
      <c r="B11" s="166"/>
      <c r="C11" s="12"/>
      <c r="D11" s="12"/>
      <c r="E11" s="12"/>
      <c r="F11" s="12"/>
      <c r="G11" s="12"/>
      <c r="H11" s="12"/>
      <c r="I11" s="22"/>
    </row>
    <row r="12" spans="1:9" ht="15">
      <c r="A12" s="156" t="s">
        <v>198</v>
      </c>
      <c r="B12" s="158"/>
      <c r="C12" s="159" t="s">
        <v>259</v>
      </c>
      <c r="D12" s="160"/>
      <c r="E12" s="160"/>
      <c r="F12" s="160"/>
      <c r="G12" s="160"/>
      <c r="H12" s="160"/>
      <c r="I12" s="161"/>
    </row>
    <row r="13" spans="1:9" ht="14.25">
      <c r="A13" s="20"/>
      <c r="B13" s="21"/>
      <c r="C13" s="27"/>
      <c r="D13" s="12"/>
      <c r="E13" s="12"/>
      <c r="F13" s="12"/>
      <c r="G13" s="12"/>
      <c r="H13" s="12"/>
      <c r="I13" s="22"/>
    </row>
    <row r="14" spans="1:9" ht="15">
      <c r="A14" s="156" t="s">
        <v>199</v>
      </c>
      <c r="B14" s="158"/>
      <c r="C14" s="172">
        <v>42000</v>
      </c>
      <c r="D14" s="173"/>
      <c r="E14" s="12"/>
      <c r="F14" s="159" t="s">
        <v>260</v>
      </c>
      <c r="G14" s="160"/>
      <c r="H14" s="160"/>
      <c r="I14" s="161"/>
    </row>
    <row r="15" spans="1:9" ht="14.25">
      <c r="A15" s="20"/>
      <c r="B15" s="21"/>
      <c r="C15" s="12"/>
      <c r="D15" s="12"/>
      <c r="E15" s="12"/>
      <c r="F15" s="12"/>
      <c r="G15" s="12"/>
      <c r="H15" s="12"/>
      <c r="I15" s="22"/>
    </row>
    <row r="16" spans="1:9" ht="15">
      <c r="A16" s="156" t="s">
        <v>200</v>
      </c>
      <c r="B16" s="158"/>
      <c r="C16" s="159" t="s">
        <v>261</v>
      </c>
      <c r="D16" s="160"/>
      <c r="E16" s="160"/>
      <c r="F16" s="160"/>
      <c r="G16" s="160"/>
      <c r="H16" s="160"/>
      <c r="I16" s="161"/>
    </row>
    <row r="17" spans="1:9" ht="14.25">
      <c r="A17" s="20"/>
      <c r="B17" s="21"/>
      <c r="C17" s="12"/>
      <c r="D17" s="12"/>
      <c r="E17" s="12"/>
      <c r="F17" s="12"/>
      <c r="G17" s="12"/>
      <c r="H17" s="12"/>
      <c r="I17" s="22"/>
    </row>
    <row r="18" spans="1:9" ht="15">
      <c r="A18" s="156" t="s">
        <v>201</v>
      </c>
      <c r="B18" s="158"/>
      <c r="C18" s="162" t="s">
        <v>262</v>
      </c>
      <c r="D18" s="163"/>
      <c r="E18" s="163"/>
      <c r="F18" s="163"/>
      <c r="G18" s="163"/>
      <c r="H18" s="163"/>
      <c r="I18" s="164"/>
    </row>
    <row r="19" spans="1:9" ht="14.25">
      <c r="A19" s="20"/>
      <c r="B19" s="21"/>
      <c r="C19" s="27"/>
      <c r="D19" s="12"/>
      <c r="E19" s="12"/>
      <c r="F19" s="12"/>
      <c r="G19" s="12"/>
      <c r="H19" s="12"/>
      <c r="I19" s="22"/>
    </row>
    <row r="20" spans="1:9" ht="15">
      <c r="A20" s="156" t="s">
        <v>202</v>
      </c>
      <c r="B20" s="158"/>
      <c r="C20" s="162" t="s">
        <v>263</v>
      </c>
      <c r="D20" s="163"/>
      <c r="E20" s="163"/>
      <c r="F20" s="163"/>
      <c r="G20" s="163"/>
      <c r="H20" s="163"/>
      <c r="I20" s="164"/>
    </row>
    <row r="21" spans="1:9" ht="14.25">
      <c r="A21" s="20"/>
      <c r="B21" s="21"/>
      <c r="C21" s="27"/>
      <c r="D21" s="12"/>
      <c r="E21" s="12"/>
      <c r="F21" s="12"/>
      <c r="G21" s="12"/>
      <c r="H21" s="12"/>
      <c r="I21" s="22"/>
    </row>
    <row r="22" spans="1:9" ht="15">
      <c r="A22" s="156" t="s">
        <v>203</v>
      </c>
      <c r="B22" s="158"/>
      <c r="C22" s="28">
        <v>472</v>
      </c>
      <c r="D22" s="159" t="s">
        <v>260</v>
      </c>
      <c r="E22" s="170"/>
      <c r="F22" s="171"/>
      <c r="G22" s="156"/>
      <c r="H22" s="157"/>
      <c r="I22" s="29"/>
    </row>
    <row r="23" spans="1:9" ht="14.25">
      <c r="A23" s="20"/>
      <c r="B23" s="21"/>
      <c r="C23" s="12"/>
      <c r="D23" s="12"/>
      <c r="E23" s="12"/>
      <c r="F23" s="12"/>
      <c r="G23" s="12"/>
      <c r="H23" s="12"/>
      <c r="I23" s="22"/>
    </row>
    <row r="24" spans="1:9" ht="15">
      <c r="A24" s="156" t="s">
        <v>204</v>
      </c>
      <c r="B24" s="158"/>
      <c r="C24" s="28">
        <v>5</v>
      </c>
      <c r="D24" s="159" t="s">
        <v>264</v>
      </c>
      <c r="E24" s="170"/>
      <c r="F24" s="170"/>
      <c r="G24" s="171"/>
      <c r="H24" s="30" t="s">
        <v>205</v>
      </c>
      <c r="I24" s="31">
        <v>1286</v>
      </c>
    </row>
    <row r="25" spans="1:9" ht="14.25">
      <c r="A25" s="20"/>
      <c r="B25" s="21"/>
      <c r="C25" s="12"/>
      <c r="D25" s="12"/>
      <c r="E25" s="12"/>
      <c r="F25" s="12"/>
      <c r="G25" s="21"/>
      <c r="H25" s="21" t="s">
        <v>254</v>
      </c>
      <c r="I25" s="32"/>
    </row>
    <row r="26" spans="1:9" ht="15">
      <c r="A26" s="156" t="s">
        <v>206</v>
      </c>
      <c r="B26" s="158"/>
      <c r="C26" s="33" t="s">
        <v>268</v>
      </c>
      <c r="D26" s="34"/>
      <c r="E26" s="35"/>
      <c r="F26" s="12"/>
      <c r="G26" s="182" t="s">
        <v>207</v>
      </c>
      <c r="H26" s="158"/>
      <c r="I26" s="36" t="s">
        <v>267</v>
      </c>
    </row>
    <row r="27" spans="1:9" ht="14.25">
      <c r="A27" s="20"/>
      <c r="B27" s="21"/>
      <c r="C27" s="12"/>
      <c r="D27" s="12"/>
      <c r="E27" s="12"/>
      <c r="F27" s="12"/>
      <c r="G27" s="12"/>
      <c r="H27" s="12"/>
      <c r="I27" s="37"/>
    </row>
    <row r="28" spans="1:9" ht="14.25">
      <c r="A28" s="183" t="s">
        <v>208</v>
      </c>
      <c r="B28" s="184"/>
      <c r="C28" s="185"/>
      <c r="D28" s="185"/>
      <c r="E28" s="184" t="s">
        <v>209</v>
      </c>
      <c r="F28" s="186"/>
      <c r="G28" s="186"/>
      <c r="H28" s="185" t="s">
        <v>210</v>
      </c>
      <c r="I28" s="187"/>
    </row>
    <row r="29" spans="1:9" ht="14.25">
      <c r="A29" s="38"/>
      <c r="B29" s="35"/>
      <c r="C29" s="35"/>
      <c r="D29" s="26"/>
      <c r="E29" s="12"/>
      <c r="F29" s="12"/>
      <c r="G29" s="12"/>
      <c r="H29" s="39"/>
      <c r="I29" s="37"/>
    </row>
    <row r="30" spans="1:9" ht="14.25">
      <c r="A30" s="40"/>
      <c r="B30" s="41"/>
      <c r="C30" s="42"/>
      <c r="D30" s="43"/>
      <c r="E30" s="43"/>
      <c r="F30" s="43"/>
      <c r="G30" s="44"/>
      <c r="H30" s="26"/>
      <c r="I30" s="45"/>
    </row>
    <row r="31" spans="1:9" ht="15">
      <c r="A31" s="188" t="s">
        <v>276</v>
      </c>
      <c r="B31" s="189"/>
      <c r="C31" s="189"/>
      <c r="D31" s="189"/>
      <c r="E31" s="190" t="s">
        <v>270</v>
      </c>
      <c r="F31" s="190"/>
      <c r="G31" s="190"/>
      <c r="H31" s="180" t="s">
        <v>272</v>
      </c>
      <c r="I31" s="181"/>
    </row>
    <row r="32" spans="1:9" ht="14.25">
      <c r="A32" s="40"/>
      <c r="B32" s="41"/>
      <c r="C32" s="42"/>
      <c r="D32" s="43"/>
      <c r="E32" s="43"/>
      <c r="F32" s="43"/>
      <c r="G32" s="44"/>
      <c r="H32" s="26"/>
      <c r="I32" s="45"/>
    </row>
    <row r="33" spans="1:9" ht="15">
      <c r="A33" s="188" t="s">
        <v>269</v>
      </c>
      <c r="B33" s="189"/>
      <c r="C33" s="189"/>
      <c r="D33" s="189"/>
      <c r="E33" s="190" t="s">
        <v>270</v>
      </c>
      <c r="F33" s="190"/>
      <c r="G33" s="190"/>
      <c r="H33" s="180" t="s">
        <v>271</v>
      </c>
      <c r="I33" s="181"/>
    </row>
    <row r="34" spans="1:9" ht="15">
      <c r="A34" s="46"/>
      <c r="B34" s="47"/>
      <c r="C34" s="47"/>
      <c r="D34" s="47"/>
      <c r="E34" s="47"/>
      <c r="F34" s="47"/>
      <c r="G34" s="47"/>
      <c r="H34" s="48"/>
      <c r="I34" s="49"/>
    </row>
    <row r="35" spans="1:9" ht="15">
      <c r="A35" s="188" t="s">
        <v>273</v>
      </c>
      <c r="B35" s="189"/>
      <c r="C35" s="189"/>
      <c r="D35" s="189"/>
      <c r="E35" s="190" t="s">
        <v>270</v>
      </c>
      <c r="F35" s="190"/>
      <c r="G35" s="190"/>
      <c r="H35" s="180" t="s">
        <v>274</v>
      </c>
      <c r="I35" s="181"/>
    </row>
    <row r="36" spans="1:9" ht="15">
      <c r="A36" s="46"/>
      <c r="B36" s="47"/>
      <c r="C36" s="47"/>
      <c r="D36" s="47"/>
      <c r="E36" s="47"/>
      <c r="F36" s="47"/>
      <c r="G36" s="47"/>
      <c r="H36" s="48"/>
      <c r="I36" s="49"/>
    </row>
    <row r="37" spans="1:9" ht="15">
      <c r="A37" s="194" t="s">
        <v>278</v>
      </c>
      <c r="B37" s="195"/>
      <c r="C37" s="195"/>
      <c r="D37" s="196"/>
      <c r="E37" s="190" t="s">
        <v>270</v>
      </c>
      <c r="F37" s="190"/>
      <c r="G37" s="190"/>
      <c r="H37" s="197" t="s">
        <v>279</v>
      </c>
      <c r="I37" s="197"/>
    </row>
    <row r="38" spans="1:9" ht="14.25">
      <c r="A38" s="50"/>
      <c r="B38" s="51"/>
      <c r="C38" s="52"/>
      <c r="D38" s="53"/>
      <c r="E38" s="26"/>
      <c r="F38" s="52"/>
      <c r="G38" s="53"/>
      <c r="H38" s="26"/>
      <c r="I38" s="17"/>
    </row>
    <row r="39" spans="1:9" ht="27" customHeight="1">
      <c r="A39" s="165" t="s">
        <v>211</v>
      </c>
      <c r="B39" s="179"/>
      <c r="C39" s="168"/>
      <c r="D39" s="169"/>
      <c r="E39" s="26"/>
      <c r="F39" s="159"/>
      <c r="G39" s="222"/>
      <c r="H39" s="222"/>
      <c r="I39" s="223"/>
    </row>
    <row r="40" spans="1:9" ht="14.25">
      <c r="A40" s="54"/>
      <c r="B40" s="55"/>
      <c r="C40" s="217"/>
      <c r="D40" s="218"/>
      <c r="E40" s="12"/>
      <c r="F40" s="217"/>
      <c r="G40" s="219"/>
      <c r="H40" s="56"/>
      <c r="I40" s="57"/>
    </row>
    <row r="41" spans="1:9" ht="14.25">
      <c r="A41" s="165" t="s">
        <v>212</v>
      </c>
      <c r="B41" s="179"/>
      <c r="C41" s="220" t="s">
        <v>308</v>
      </c>
      <c r="D41" s="220"/>
      <c r="E41" s="220"/>
      <c r="F41" s="220"/>
      <c r="G41" s="220"/>
      <c r="H41" s="220"/>
      <c r="I41" s="221"/>
    </row>
    <row r="42" spans="1:9" ht="14.25">
      <c r="A42" s="20"/>
      <c r="B42" s="21"/>
      <c r="C42" s="42" t="s">
        <v>213</v>
      </c>
      <c r="D42" s="26"/>
      <c r="E42" s="26"/>
      <c r="F42" s="26"/>
      <c r="G42" s="26"/>
      <c r="H42" s="26"/>
      <c r="I42" s="17"/>
    </row>
    <row r="43" spans="1:9" ht="14.25">
      <c r="A43" s="165" t="s">
        <v>214</v>
      </c>
      <c r="B43" s="179"/>
      <c r="C43" s="191" t="s">
        <v>306</v>
      </c>
      <c r="D43" s="191"/>
      <c r="E43" s="191"/>
      <c r="F43" s="58"/>
      <c r="G43" s="59" t="s">
        <v>215</v>
      </c>
      <c r="H43" s="192" t="s">
        <v>305</v>
      </c>
      <c r="I43" s="193"/>
    </row>
    <row r="44" spans="1:9" ht="14.25">
      <c r="A44" s="20"/>
      <c r="B44" s="21"/>
      <c r="C44" s="42"/>
      <c r="D44" s="26"/>
      <c r="E44" s="26"/>
      <c r="F44" s="26"/>
      <c r="G44" s="26"/>
      <c r="H44" s="26"/>
      <c r="I44" s="17"/>
    </row>
    <row r="45" spans="1:9" ht="14.25">
      <c r="A45" s="165" t="s">
        <v>201</v>
      </c>
      <c r="B45" s="179"/>
      <c r="C45" s="203" t="s">
        <v>307</v>
      </c>
      <c r="D45" s="204"/>
      <c r="E45" s="204"/>
      <c r="F45" s="204"/>
      <c r="G45" s="204"/>
      <c r="H45" s="204"/>
      <c r="I45" s="205"/>
    </row>
    <row r="46" spans="1:9" ht="14.25">
      <c r="A46" s="20"/>
      <c r="B46" s="21"/>
      <c r="C46" s="26"/>
      <c r="D46" s="26"/>
      <c r="E46" s="26"/>
      <c r="F46" s="26"/>
      <c r="G46" s="26"/>
      <c r="H46" s="26"/>
      <c r="I46" s="17"/>
    </row>
    <row r="47" spans="1:9" ht="14.25">
      <c r="A47" s="156" t="s">
        <v>216</v>
      </c>
      <c r="B47" s="158"/>
      <c r="C47" s="206" t="s">
        <v>280</v>
      </c>
      <c r="D47" s="207"/>
      <c r="E47" s="207"/>
      <c r="F47" s="207"/>
      <c r="G47" s="207"/>
      <c r="H47" s="207"/>
      <c r="I47" s="208"/>
    </row>
    <row r="48" spans="1:9" ht="14.25">
      <c r="A48" s="60"/>
      <c r="B48" s="25"/>
      <c r="C48" s="216" t="s">
        <v>217</v>
      </c>
      <c r="D48" s="216"/>
      <c r="E48" s="216"/>
      <c r="F48" s="216"/>
      <c r="G48" s="216"/>
      <c r="H48" s="216"/>
      <c r="I48" s="62"/>
    </row>
    <row r="49" spans="1:9" ht="14.25">
      <c r="A49" s="60"/>
      <c r="B49" s="25"/>
      <c r="C49" s="61"/>
      <c r="D49" s="61"/>
      <c r="E49" s="61"/>
      <c r="F49" s="61"/>
      <c r="G49" s="61"/>
      <c r="H49" s="61"/>
      <c r="I49" s="62"/>
    </row>
    <row r="50" spans="1:9" ht="15">
      <c r="A50" s="60"/>
      <c r="B50" s="209" t="s">
        <v>218</v>
      </c>
      <c r="C50" s="210"/>
      <c r="D50" s="210"/>
      <c r="E50" s="210"/>
      <c r="F50" s="63"/>
      <c r="G50" s="63"/>
      <c r="H50" s="63"/>
      <c r="I50" s="64"/>
    </row>
    <row r="51" spans="1:9" ht="14.25">
      <c r="A51" s="60"/>
      <c r="B51" s="211" t="s">
        <v>277</v>
      </c>
      <c r="C51" s="212"/>
      <c r="D51" s="212"/>
      <c r="E51" s="212"/>
      <c r="F51" s="212"/>
      <c r="G51" s="212"/>
      <c r="H51" s="212"/>
      <c r="I51" s="213"/>
    </row>
    <row r="52" spans="1:9" ht="14.25">
      <c r="A52" s="60"/>
      <c r="B52" s="211" t="s">
        <v>246</v>
      </c>
      <c r="C52" s="212"/>
      <c r="D52" s="212"/>
      <c r="E52" s="212"/>
      <c r="F52" s="212"/>
      <c r="G52" s="212"/>
      <c r="H52" s="212"/>
      <c r="I52" s="213"/>
    </row>
    <row r="53" spans="1:9" ht="14.25">
      <c r="A53" s="60"/>
      <c r="B53" s="211" t="s">
        <v>247</v>
      </c>
      <c r="C53" s="212"/>
      <c r="D53" s="212"/>
      <c r="E53" s="212"/>
      <c r="F53" s="212"/>
      <c r="G53" s="212"/>
      <c r="H53" s="212"/>
      <c r="I53" s="213"/>
    </row>
    <row r="54" spans="1:9" ht="14.25">
      <c r="A54" s="60"/>
      <c r="B54" s="65"/>
      <c r="C54" s="66"/>
      <c r="D54" s="66"/>
      <c r="E54" s="66"/>
      <c r="F54" s="66"/>
      <c r="G54" s="66"/>
      <c r="H54" s="66"/>
      <c r="I54" s="67"/>
    </row>
    <row r="55" spans="1:9" ht="15.75" thickBot="1">
      <c r="A55" s="68" t="s">
        <v>219</v>
      </c>
      <c r="B55" s="12"/>
      <c r="C55" s="12"/>
      <c r="D55" s="12"/>
      <c r="E55" s="12"/>
      <c r="F55" s="12"/>
      <c r="G55" s="69"/>
      <c r="H55" s="70"/>
      <c r="I55" s="71"/>
    </row>
    <row r="56" spans="1:9" ht="14.25">
      <c r="A56" s="11"/>
      <c r="B56" s="12"/>
      <c r="C56" s="12"/>
      <c r="D56" s="12"/>
      <c r="E56" s="25" t="s">
        <v>220</v>
      </c>
      <c r="F56" s="35"/>
      <c r="G56" s="198" t="s">
        <v>221</v>
      </c>
      <c r="H56" s="199"/>
      <c r="I56" s="200"/>
    </row>
    <row r="57" spans="1:9" ht="14.25">
      <c r="A57" s="72"/>
      <c r="B57" s="73"/>
      <c r="C57" s="74"/>
      <c r="D57" s="74"/>
      <c r="E57" s="74"/>
      <c r="F57" s="74"/>
      <c r="G57" s="201"/>
      <c r="H57" s="202"/>
      <c r="I57" s="75"/>
    </row>
  </sheetData>
  <sheetProtection/>
  <protectedRanges>
    <protectedRange sqref="E2 H2 C6:D6 C8:D8 C10:D10 C12:I12 C14:D14 F14:I14 C16:I16 C18:I18 C20:I20 C24:G24 C22:F22 C26 I26 I24" name="Range1"/>
  </protectedRanges>
  <mergeCells count="63">
    <mergeCell ref="A1:C1"/>
    <mergeCell ref="C48:H48"/>
    <mergeCell ref="A41:B41"/>
    <mergeCell ref="C40:D40"/>
    <mergeCell ref="F40:G40"/>
    <mergeCell ref="C41:I41"/>
    <mergeCell ref="A43:B43"/>
    <mergeCell ref="A39:B39"/>
    <mergeCell ref="C39:D39"/>
    <mergeCell ref="F39:I39"/>
    <mergeCell ref="G56:I56"/>
    <mergeCell ref="G57:H57"/>
    <mergeCell ref="A45:B45"/>
    <mergeCell ref="C45:I45"/>
    <mergeCell ref="A47:B47"/>
    <mergeCell ref="C47:I47"/>
    <mergeCell ref="B50:E50"/>
    <mergeCell ref="B51:I51"/>
    <mergeCell ref="B52:I52"/>
    <mergeCell ref="B53:I53"/>
    <mergeCell ref="C43:E43"/>
    <mergeCell ref="H43:I43"/>
    <mergeCell ref="A33:D33"/>
    <mergeCell ref="E33:G33"/>
    <mergeCell ref="H33:I33"/>
    <mergeCell ref="A37:D37"/>
    <mergeCell ref="E37:G37"/>
    <mergeCell ref="H37:I37"/>
    <mergeCell ref="A35:D35"/>
    <mergeCell ref="E35:G35"/>
    <mergeCell ref="A24:B24"/>
    <mergeCell ref="D24:G24"/>
    <mergeCell ref="F14:I14"/>
    <mergeCell ref="A31:D31"/>
    <mergeCell ref="E31:G31"/>
    <mergeCell ref="H31:I31"/>
    <mergeCell ref="A14:B14"/>
    <mergeCell ref="A18:B18"/>
    <mergeCell ref="C18:I18"/>
    <mergeCell ref="A22:B22"/>
    <mergeCell ref="H35:I35"/>
    <mergeCell ref="A26:B26"/>
    <mergeCell ref="G26:H26"/>
    <mergeCell ref="A28:D28"/>
    <mergeCell ref="E28:G28"/>
    <mergeCell ref="H28:I28"/>
    <mergeCell ref="C8:D8"/>
    <mergeCell ref="A12:B12"/>
    <mergeCell ref="C12:I12"/>
    <mergeCell ref="C14:D14"/>
    <mergeCell ref="A2:D2"/>
    <mergeCell ref="A4:I4"/>
    <mergeCell ref="A6:B6"/>
    <mergeCell ref="C6:D6"/>
    <mergeCell ref="A8:B8"/>
    <mergeCell ref="G22:H22"/>
    <mergeCell ref="A16:B16"/>
    <mergeCell ref="C16:I16"/>
    <mergeCell ref="A20:B20"/>
    <mergeCell ref="C20:I20"/>
    <mergeCell ref="A10:B11"/>
    <mergeCell ref="C10:D10"/>
    <mergeCell ref="D22:F2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45" r:id="rId3" display="zsvetec@varteks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76" customWidth="1"/>
    <col min="10" max="10" width="11.140625" style="76" bestFit="1" customWidth="1"/>
    <col min="11" max="11" width="13.140625" style="76" customWidth="1"/>
    <col min="12" max="12" width="9.28125" style="76" bestFit="1" customWidth="1"/>
    <col min="13" max="16384" width="9.140625" style="76" customWidth="1"/>
  </cols>
  <sheetData>
    <row r="1" spans="1:11" s="146" customFormat="1" ht="12.75" customHeight="1">
      <c r="A1" s="253" t="s">
        <v>117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146" customFormat="1" ht="12.75" customHeight="1">
      <c r="A2" s="254" t="s">
        <v>309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5" t="s">
        <v>265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5.5">
      <c r="A4" s="258" t="s">
        <v>40</v>
      </c>
      <c r="B4" s="259"/>
      <c r="C4" s="259"/>
      <c r="D4" s="259"/>
      <c r="E4" s="259"/>
      <c r="F4" s="259"/>
      <c r="G4" s="259"/>
      <c r="H4" s="260"/>
      <c r="I4" s="78" t="s">
        <v>281</v>
      </c>
      <c r="J4" s="77" t="s">
        <v>255</v>
      </c>
      <c r="K4" s="78" t="s">
        <v>256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80">
        <v>2</v>
      </c>
      <c r="J5" s="79">
        <v>3</v>
      </c>
      <c r="K5" s="79">
        <v>4</v>
      </c>
    </row>
    <row r="6" spans="1:11" ht="12.75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 ht="12.75">
      <c r="A7" s="248" t="s">
        <v>41</v>
      </c>
      <c r="B7" s="248"/>
      <c r="C7" s="248"/>
      <c r="D7" s="248"/>
      <c r="E7" s="248"/>
      <c r="F7" s="248"/>
      <c r="G7" s="248"/>
      <c r="H7" s="248"/>
      <c r="I7" s="81">
        <v>1</v>
      </c>
      <c r="J7" s="82"/>
      <c r="K7" s="82"/>
    </row>
    <row r="8" spans="1:11" ht="12.75">
      <c r="A8" s="231" t="s">
        <v>282</v>
      </c>
      <c r="B8" s="231"/>
      <c r="C8" s="231"/>
      <c r="D8" s="231"/>
      <c r="E8" s="231"/>
      <c r="F8" s="231"/>
      <c r="G8" s="231"/>
      <c r="H8" s="231"/>
      <c r="I8" s="83">
        <v>2</v>
      </c>
      <c r="J8" s="84">
        <f>+J9+J16+J26+J35</f>
        <v>387421394</v>
      </c>
      <c r="K8" s="84">
        <f>+K9+K16+K26+K35</f>
        <v>385553419</v>
      </c>
    </row>
    <row r="9" spans="1:11" ht="12.75">
      <c r="A9" s="243" t="s">
        <v>159</v>
      </c>
      <c r="B9" s="243"/>
      <c r="C9" s="243"/>
      <c r="D9" s="243"/>
      <c r="E9" s="243"/>
      <c r="F9" s="243"/>
      <c r="G9" s="243"/>
      <c r="H9" s="243"/>
      <c r="I9" s="83">
        <v>3</v>
      </c>
      <c r="J9" s="84">
        <f>SUM(J10:J15)</f>
        <v>2311584</v>
      </c>
      <c r="K9" s="84">
        <f>SUM(K10:K15)</f>
        <v>2361830</v>
      </c>
    </row>
    <row r="10" spans="1:11" ht="12.75">
      <c r="A10" s="243" t="s">
        <v>89</v>
      </c>
      <c r="B10" s="243"/>
      <c r="C10" s="243"/>
      <c r="D10" s="243"/>
      <c r="E10" s="243"/>
      <c r="F10" s="243"/>
      <c r="G10" s="243"/>
      <c r="H10" s="243"/>
      <c r="I10" s="83">
        <v>4</v>
      </c>
      <c r="J10" s="85"/>
      <c r="K10" s="85"/>
    </row>
    <row r="11" spans="1:11" ht="12.75">
      <c r="A11" s="243" t="s">
        <v>7</v>
      </c>
      <c r="B11" s="243"/>
      <c r="C11" s="243"/>
      <c r="D11" s="243"/>
      <c r="E11" s="243"/>
      <c r="F11" s="243"/>
      <c r="G11" s="243"/>
      <c r="H11" s="243"/>
      <c r="I11" s="83">
        <v>5</v>
      </c>
      <c r="J11" s="85">
        <v>1732284</v>
      </c>
      <c r="K11" s="85">
        <v>1782530</v>
      </c>
    </row>
    <row r="12" spans="1:11" ht="12.75">
      <c r="A12" s="243" t="s">
        <v>90</v>
      </c>
      <c r="B12" s="243"/>
      <c r="C12" s="243"/>
      <c r="D12" s="243"/>
      <c r="E12" s="243"/>
      <c r="F12" s="243"/>
      <c r="G12" s="243"/>
      <c r="H12" s="243"/>
      <c r="I12" s="83">
        <v>6</v>
      </c>
      <c r="J12" s="85">
        <v>529300</v>
      </c>
      <c r="K12" s="85">
        <v>529300</v>
      </c>
    </row>
    <row r="13" spans="1:11" ht="12.75">
      <c r="A13" s="243" t="s">
        <v>162</v>
      </c>
      <c r="B13" s="243"/>
      <c r="C13" s="243"/>
      <c r="D13" s="243"/>
      <c r="E13" s="243"/>
      <c r="F13" s="243"/>
      <c r="G13" s="243"/>
      <c r="H13" s="243"/>
      <c r="I13" s="83">
        <v>7</v>
      </c>
      <c r="J13" s="85">
        <v>50000</v>
      </c>
      <c r="K13" s="85">
        <v>50000</v>
      </c>
    </row>
    <row r="14" spans="1:11" ht="12.75">
      <c r="A14" s="243" t="s">
        <v>163</v>
      </c>
      <c r="B14" s="243"/>
      <c r="C14" s="243"/>
      <c r="D14" s="243"/>
      <c r="E14" s="243"/>
      <c r="F14" s="243"/>
      <c r="G14" s="243"/>
      <c r="H14" s="243"/>
      <c r="I14" s="83">
        <v>8</v>
      </c>
      <c r="J14" s="85"/>
      <c r="K14" s="85"/>
    </row>
    <row r="15" spans="1:11" ht="12.75">
      <c r="A15" s="243" t="s">
        <v>164</v>
      </c>
      <c r="B15" s="243"/>
      <c r="C15" s="243"/>
      <c r="D15" s="243"/>
      <c r="E15" s="243"/>
      <c r="F15" s="243"/>
      <c r="G15" s="243"/>
      <c r="H15" s="243"/>
      <c r="I15" s="83">
        <v>9</v>
      </c>
      <c r="J15" s="85"/>
      <c r="K15" s="85"/>
    </row>
    <row r="16" spans="1:11" ht="12.75">
      <c r="A16" s="243" t="s">
        <v>160</v>
      </c>
      <c r="B16" s="243"/>
      <c r="C16" s="243"/>
      <c r="D16" s="243"/>
      <c r="E16" s="243"/>
      <c r="F16" s="243"/>
      <c r="G16" s="243"/>
      <c r="H16" s="243"/>
      <c r="I16" s="83">
        <v>10</v>
      </c>
      <c r="J16" s="84">
        <f>SUM(J17:J25)</f>
        <v>363057757</v>
      </c>
      <c r="K16" s="84">
        <f>SUM(K17:K25)</f>
        <v>361535992</v>
      </c>
    </row>
    <row r="17" spans="1:11" ht="12.75">
      <c r="A17" s="243" t="s">
        <v>165</v>
      </c>
      <c r="B17" s="243"/>
      <c r="C17" s="243"/>
      <c r="D17" s="243"/>
      <c r="E17" s="243"/>
      <c r="F17" s="243"/>
      <c r="G17" s="243"/>
      <c r="H17" s="243"/>
      <c r="I17" s="83">
        <v>11</v>
      </c>
      <c r="J17" s="85">
        <v>72089888</v>
      </c>
      <c r="K17" s="85">
        <v>72089888</v>
      </c>
    </row>
    <row r="18" spans="1:11" ht="12.75">
      <c r="A18" s="243" t="s">
        <v>191</v>
      </c>
      <c r="B18" s="243"/>
      <c r="C18" s="243"/>
      <c r="D18" s="243"/>
      <c r="E18" s="243"/>
      <c r="F18" s="243"/>
      <c r="G18" s="243"/>
      <c r="H18" s="243"/>
      <c r="I18" s="83">
        <v>12</v>
      </c>
      <c r="J18" s="85">
        <v>264090818</v>
      </c>
      <c r="K18" s="85">
        <v>262924332</v>
      </c>
    </row>
    <row r="19" spans="1:11" ht="12.75">
      <c r="A19" s="243" t="s">
        <v>166</v>
      </c>
      <c r="B19" s="243"/>
      <c r="C19" s="243"/>
      <c r="D19" s="243"/>
      <c r="E19" s="243"/>
      <c r="F19" s="243"/>
      <c r="G19" s="243"/>
      <c r="H19" s="243"/>
      <c r="I19" s="83">
        <v>13</v>
      </c>
      <c r="J19" s="85">
        <v>24478261</v>
      </c>
      <c r="K19" s="85">
        <v>24028064</v>
      </c>
    </row>
    <row r="20" spans="1:11" ht="12.75">
      <c r="A20" s="243" t="s">
        <v>11</v>
      </c>
      <c r="B20" s="243"/>
      <c r="C20" s="243"/>
      <c r="D20" s="243"/>
      <c r="E20" s="243"/>
      <c r="F20" s="243"/>
      <c r="G20" s="243"/>
      <c r="H20" s="243"/>
      <c r="I20" s="83">
        <v>14</v>
      </c>
      <c r="J20" s="85">
        <v>2127274</v>
      </c>
      <c r="K20" s="85">
        <v>2076615</v>
      </c>
    </row>
    <row r="21" spans="1:11" ht="12.75">
      <c r="A21" s="243" t="s">
        <v>12</v>
      </c>
      <c r="B21" s="243"/>
      <c r="C21" s="243"/>
      <c r="D21" s="243"/>
      <c r="E21" s="243"/>
      <c r="F21" s="243"/>
      <c r="G21" s="243"/>
      <c r="H21" s="243"/>
      <c r="I21" s="83">
        <v>15</v>
      </c>
      <c r="J21" s="85"/>
      <c r="K21" s="85"/>
    </row>
    <row r="22" spans="1:11" ht="12.75">
      <c r="A22" s="243" t="s">
        <v>53</v>
      </c>
      <c r="B22" s="243"/>
      <c r="C22" s="243"/>
      <c r="D22" s="243"/>
      <c r="E22" s="243"/>
      <c r="F22" s="243"/>
      <c r="G22" s="243"/>
      <c r="H22" s="243"/>
      <c r="I22" s="83">
        <v>16</v>
      </c>
      <c r="J22" s="85"/>
      <c r="K22" s="85"/>
    </row>
    <row r="23" spans="1:11" ht="12.75">
      <c r="A23" s="243" t="s">
        <v>54</v>
      </c>
      <c r="B23" s="243"/>
      <c r="C23" s="243"/>
      <c r="D23" s="243"/>
      <c r="E23" s="243"/>
      <c r="F23" s="243"/>
      <c r="G23" s="243"/>
      <c r="H23" s="243"/>
      <c r="I23" s="83">
        <v>17</v>
      </c>
      <c r="J23" s="85">
        <v>39468</v>
      </c>
      <c r="K23" s="85">
        <v>185045</v>
      </c>
    </row>
    <row r="24" spans="1:11" ht="12.75">
      <c r="A24" s="243" t="s">
        <v>55</v>
      </c>
      <c r="B24" s="243"/>
      <c r="C24" s="243"/>
      <c r="D24" s="243"/>
      <c r="E24" s="243"/>
      <c r="F24" s="243"/>
      <c r="G24" s="243"/>
      <c r="H24" s="243"/>
      <c r="I24" s="83">
        <v>18</v>
      </c>
      <c r="J24" s="85">
        <v>232048</v>
      </c>
      <c r="K24" s="85">
        <v>232048</v>
      </c>
    </row>
    <row r="25" spans="1:11" ht="12.75">
      <c r="A25" s="243" t="s">
        <v>56</v>
      </c>
      <c r="B25" s="243"/>
      <c r="C25" s="243"/>
      <c r="D25" s="243"/>
      <c r="E25" s="243"/>
      <c r="F25" s="243"/>
      <c r="G25" s="243"/>
      <c r="H25" s="243"/>
      <c r="I25" s="83">
        <v>19</v>
      </c>
      <c r="J25" s="85"/>
      <c r="K25" s="85"/>
    </row>
    <row r="26" spans="1:11" ht="12.75">
      <c r="A26" s="243" t="s">
        <v>149</v>
      </c>
      <c r="B26" s="243"/>
      <c r="C26" s="243"/>
      <c r="D26" s="243"/>
      <c r="E26" s="243"/>
      <c r="F26" s="243"/>
      <c r="G26" s="243"/>
      <c r="H26" s="243"/>
      <c r="I26" s="83">
        <v>20</v>
      </c>
      <c r="J26" s="84">
        <f>SUM(J27:J34)</f>
        <v>18900785</v>
      </c>
      <c r="K26" s="84">
        <f>SUM(K27:K34)</f>
        <v>18501281</v>
      </c>
    </row>
    <row r="27" spans="1:11" ht="12.75">
      <c r="A27" s="243" t="s">
        <v>57</v>
      </c>
      <c r="B27" s="243"/>
      <c r="C27" s="243"/>
      <c r="D27" s="243"/>
      <c r="E27" s="243"/>
      <c r="F27" s="243"/>
      <c r="G27" s="243"/>
      <c r="H27" s="243"/>
      <c r="I27" s="83">
        <v>21</v>
      </c>
      <c r="J27" s="85"/>
      <c r="K27" s="85"/>
    </row>
    <row r="28" spans="1:11" ht="12.75">
      <c r="A28" s="243" t="s">
        <v>58</v>
      </c>
      <c r="B28" s="243"/>
      <c r="C28" s="243"/>
      <c r="D28" s="243"/>
      <c r="E28" s="243"/>
      <c r="F28" s="243"/>
      <c r="G28" s="243"/>
      <c r="H28" s="243"/>
      <c r="I28" s="83">
        <v>22</v>
      </c>
      <c r="J28" s="85"/>
      <c r="K28" s="85"/>
    </row>
    <row r="29" spans="1:11" ht="12.75">
      <c r="A29" s="243" t="s">
        <v>59</v>
      </c>
      <c r="B29" s="243"/>
      <c r="C29" s="243"/>
      <c r="D29" s="243"/>
      <c r="E29" s="243"/>
      <c r="F29" s="243"/>
      <c r="G29" s="243"/>
      <c r="H29" s="243"/>
      <c r="I29" s="83">
        <v>23</v>
      </c>
      <c r="J29" s="85">
        <v>1855034</v>
      </c>
      <c r="K29" s="85">
        <v>1855034</v>
      </c>
    </row>
    <row r="30" spans="1:11" ht="12.75">
      <c r="A30" s="243" t="s">
        <v>64</v>
      </c>
      <c r="B30" s="243"/>
      <c r="C30" s="243"/>
      <c r="D30" s="243"/>
      <c r="E30" s="243"/>
      <c r="F30" s="243"/>
      <c r="G30" s="243"/>
      <c r="H30" s="243"/>
      <c r="I30" s="83">
        <v>24</v>
      </c>
      <c r="J30" s="85"/>
      <c r="K30" s="85"/>
    </row>
    <row r="31" spans="1:11" ht="12.75">
      <c r="A31" s="243" t="s">
        <v>65</v>
      </c>
      <c r="B31" s="243"/>
      <c r="C31" s="243"/>
      <c r="D31" s="243"/>
      <c r="E31" s="243"/>
      <c r="F31" s="243"/>
      <c r="G31" s="243"/>
      <c r="H31" s="243"/>
      <c r="I31" s="83">
        <v>25</v>
      </c>
      <c r="J31" s="85"/>
      <c r="K31" s="85"/>
    </row>
    <row r="32" spans="1:11" ht="12.75">
      <c r="A32" s="243" t="s">
        <v>66</v>
      </c>
      <c r="B32" s="243"/>
      <c r="C32" s="243"/>
      <c r="D32" s="243"/>
      <c r="E32" s="243"/>
      <c r="F32" s="243"/>
      <c r="G32" s="243"/>
      <c r="H32" s="243"/>
      <c r="I32" s="83">
        <v>26</v>
      </c>
      <c r="J32" s="85">
        <v>15570215</v>
      </c>
      <c r="K32" s="85">
        <v>15170711</v>
      </c>
    </row>
    <row r="33" spans="1:11" ht="12.75">
      <c r="A33" s="243" t="s">
        <v>60</v>
      </c>
      <c r="B33" s="243"/>
      <c r="C33" s="243"/>
      <c r="D33" s="243"/>
      <c r="E33" s="243"/>
      <c r="F33" s="243"/>
      <c r="G33" s="243"/>
      <c r="H33" s="243"/>
      <c r="I33" s="83">
        <v>27</v>
      </c>
      <c r="J33" s="85">
        <v>1475536</v>
      </c>
      <c r="K33" s="85">
        <v>1475536</v>
      </c>
    </row>
    <row r="34" spans="1:11" ht="12.75">
      <c r="A34" s="243" t="s">
        <v>142</v>
      </c>
      <c r="B34" s="243"/>
      <c r="C34" s="243"/>
      <c r="D34" s="243"/>
      <c r="E34" s="243"/>
      <c r="F34" s="243"/>
      <c r="G34" s="243"/>
      <c r="H34" s="243"/>
      <c r="I34" s="83">
        <v>28</v>
      </c>
      <c r="J34" s="85"/>
      <c r="K34" s="85"/>
    </row>
    <row r="35" spans="1:11" ht="12.75">
      <c r="A35" s="243" t="s">
        <v>143</v>
      </c>
      <c r="B35" s="243"/>
      <c r="C35" s="243"/>
      <c r="D35" s="243"/>
      <c r="E35" s="243"/>
      <c r="F35" s="243"/>
      <c r="G35" s="243"/>
      <c r="H35" s="243"/>
      <c r="I35" s="83">
        <v>29</v>
      </c>
      <c r="J35" s="86">
        <f>SUM(J36:J38)</f>
        <v>3151268</v>
      </c>
      <c r="K35" s="86">
        <f>SUM(K36:K38)</f>
        <v>3154316</v>
      </c>
    </row>
    <row r="36" spans="1:11" ht="12.75">
      <c r="A36" s="243" t="s">
        <v>61</v>
      </c>
      <c r="B36" s="243"/>
      <c r="C36" s="243"/>
      <c r="D36" s="243"/>
      <c r="E36" s="243"/>
      <c r="F36" s="243"/>
      <c r="G36" s="243"/>
      <c r="H36" s="243"/>
      <c r="I36" s="83">
        <v>30</v>
      </c>
      <c r="J36" s="85"/>
      <c r="K36" s="85"/>
    </row>
    <row r="37" spans="1:11" ht="12.75">
      <c r="A37" s="243" t="s">
        <v>62</v>
      </c>
      <c r="B37" s="243"/>
      <c r="C37" s="243"/>
      <c r="D37" s="243"/>
      <c r="E37" s="243"/>
      <c r="F37" s="243"/>
      <c r="G37" s="243"/>
      <c r="H37" s="243"/>
      <c r="I37" s="83">
        <v>31</v>
      </c>
      <c r="J37" s="85"/>
      <c r="K37" s="85"/>
    </row>
    <row r="38" spans="1:11" ht="12.75">
      <c r="A38" s="243" t="s">
        <v>63</v>
      </c>
      <c r="B38" s="243"/>
      <c r="C38" s="243"/>
      <c r="D38" s="243"/>
      <c r="E38" s="243"/>
      <c r="F38" s="243"/>
      <c r="G38" s="243"/>
      <c r="H38" s="243"/>
      <c r="I38" s="83">
        <v>32</v>
      </c>
      <c r="J38" s="85">
        <v>3151268</v>
      </c>
      <c r="K38" s="85">
        <v>3154316</v>
      </c>
    </row>
    <row r="39" spans="1:11" ht="12.75">
      <c r="A39" s="243" t="s">
        <v>144</v>
      </c>
      <c r="B39" s="243"/>
      <c r="C39" s="243"/>
      <c r="D39" s="243"/>
      <c r="E39" s="243"/>
      <c r="F39" s="243"/>
      <c r="G39" s="243"/>
      <c r="H39" s="243"/>
      <c r="I39" s="83">
        <v>33</v>
      </c>
      <c r="J39" s="85"/>
      <c r="K39" s="85"/>
    </row>
    <row r="40" spans="1:11" ht="12.75">
      <c r="A40" s="231" t="s">
        <v>283</v>
      </c>
      <c r="B40" s="231"/>
      <c r="C40" s="231"/>
      <c r="D40" s="231"/>
      <c r="E40" s="231"/>
      <c r="F40" s="231"/>
      <c r="G40" s="231"/>
      <c r="H40" s="231"/>
      <c r="I40" s="83">
        <v>34</v>
      </c>
      <c r="J40" s="86">
        <f>+J41+J49+J56+J64</f>
        <v>56259352</v>
      </c>
      <c r="K40" s="86">
        <f>+K41+K49+K56+K64</f>
        <v>53991578</v>
      </c>
    </row>
    <row r="41" spans="1:11" ht="12.75">
      <c r="A41" s="243" t="s">
        <v>81</v>
      </c>
      <c r="B41" s="243"/>
      <c r="C41" s="243"/>
      <c r="D41" s="243"/>
      <c r="E41" s="243"/>
      <c r="F41" s="243"/>
      <c r="G41" s="243"/>
      <c r="H41" s="243"/>
      <c r="I41" s="83">
        <v>35</v>
      </c>
      <c r="J41" s="84">
        <f>SUM(J42:J48)</f>
        <v>31126968</v>
      </c>
      <c r="K41" s="84">
        <f>SUM(K42:K48)</f>
        <v>35713581</v>
      </c>
    </row>
    <row r="42" spans="1:11" ht="12.75">
      <c r="A42" s="243" t="s">
        <v>93</v>
      </c>
      <c r="B42" s="243"/>
      <c r="C42" s="243"/>
      <c r="D42" s="243"/>
      <c r="E42" s="243"/>
      <c r="F42" s="243"/>
      <c r="G42" s="243"/>
      <c r="H42" s="243"/>
      <c r="I42" s="83">
        <v>36</v>
      </c>
      <c r="J42" s="85">
        <v>15731668</v>
      </c>
      <c r="K42" s="85">
        <v>17200295</v>
      </c>
    </row>
    <row r="43" spans="1:11" ht="12.75">
      <c r="A43" s="243" t="s">
        <v>94</v>
      </c>
      <c r="B43" s="243"/>
      <c r="C43" s="243"/>
      <c r="D43" s="243"/>
      <c r="E43" s="243"/>
      <c r="F43" s="243"/>
      <c r="G43" s="243"/>
      <c r="H43" s="243"/>
      <c r="I43" s="83">
        <v>37</v>
      </c>
      <c r="J43" s="85">
        <v>609532</v>
      </c>
      <c r="K43" s="85">
        <v>1201636</v>
      </c>
    </row>
    <row r="44" spans="1:11" ht="12.75">
      <c r="A44" s="243" t="s">
        <v>67</v>
      </c>
      <c r="B44" s="243"/>
      <c r="C44" s="243"/>
      <c r="D44" s="243"/>
      <c r="E44" s="243"/>
      <c r="F44" s="243"/>
      <c r="G44" s="243"/>
      <c r="H44" s="243"/>
      <c r="I44" s="83">
        <v>38</v>
      </c>
      <c r="J44" s="85">
        <v>8376215</v>
      </c>
      <c r="K44" s="85">
        <v>10252670</v>
      </c>
    </row>
    <row r="45" spans="1:11" ht="12.75">
      <c r="A45" s="243" t="s">
        <v>68</v>
      </c>
      <c r="B45" s="243"/>
      <c r="C45" s="243"/>
      <c r="D45" s="243"/>
      <c r="E45" s="243"/>
      <c r="F45" s="243"/>
      <c r="G45" s="243"/>
      <c r="H45" s="243"/>
      <c r="I45" s="83">
        <v>39</v>
      </c>
      <c r="J45" s="85">
        <v>5693259</v>
      </c>
      <c r="K45" s="85">
        <v>6674148</v>
      </c>
    </row>
    <row r="46" spans="1:11" ht="12.75">
      <c r="A46" s="243" t="s">
        <v>69</v>
      </c>
      <c r="B46" s="243"/>
      <c r="C46" s="243"/>
      <c r="D46" s="243"/>
      <c r="E46" s="243"/>
      <c r="F46" s="243"/>
      <c r="G46" s="243"/>
      <c r="H46" s="243"/>
      <c r="I46" s="83">
        <v>40</v>
      </c>
      <c r="J46" s="85">
        <v>716294</v>
      </c>
      <c r="K46" s="85">
        <v>384832</v>
      </c>
    </row>
    <row r="47" spans="1:11" ht="12.75">
      <c r="A47" s="243" t="s">
        <v>70</v>
      </c>
      <c r="B47" s="243"/>
      <c r="C47" s="243"/>
      <c r="D47" s="243"/>
      <c r="E47" s="243"/>
      <c r="F47" s="243"/>
      <c r="G47" s="243"/>
      <c r="H47" s="243"/>
      <c r="I47" s="83">
        <v>41</v>
      </c>
      <c r="J47" s="87"/>
      <c r="K47" s="87"/>
    </row>
    <row r="48" spans="1:11" ht="12.75">
      <c r="A48" s="243" t="s">
        <v>71</v>
      </c>
      <c r="B48" s="243"/>
      <c r="C48" s="243"/>
      <c r="D48" s="243"/>
      <c r="E48" s="243"/>
      <c r="F48" s="243"/>
      <c r="G48" s="243"/>
      <c r="H48" s="243"/>
      <c r="I48" s="83">
        <v>42</v>
      </c>
      <c r="J48" s="87"/>
      <c r="K48" s="87"/>
    </row>
    <row r="49" spans="1:11" ht="12.75">
      <c r="A49" s="243" t="s">
        <v>82</v>
      </c>
      <c r="B49" s="243"/>
      <c r="C49" s="243"/>
      <c r="D49" s="243"/>
      <c r="E49" s="243"/>
      <c r="F49" s="243"/>
      <c r="G49" s="243"/>
      <c r="H49" s="243"/>
      <c r="I49" s="83">
        <v>43</v>
      </c>
      <c r="J49" s="86">
        <f>SUM(J50:J55)</f>
        <v>23202650</v>
      </c>
      <c r="K49" s="86">
        <f>SUM(K50:K55)</f>
        <v>17752018</v>
      </c>
    </row>
    <row r="50" spans="1:11" ht="12.75">
      <c r="A50" s="243" t="s">
        <v>154</v>
      </c>
      <c r="B50" s="243"/>
      <c r="C50" s="243"/>
      <c r="D50" s="243"/>
      <c r="E50" s="243"/>
      <c r="F50" s="243"/>
      <c r="G50" s="243"/>
      <c r="H50" s="243"/>
      <c r="I50" s="83">
        <v>44</v>
      </c>
      <c r="J50" s="85"/>
      <c r="K50" s="85"/>
    </row>
    <row r="51" spans="1:11" ht="12.75">
      <c r="A51" s="243" t="s">
        <v>155</v>
      </c>
      <c r="B51" s="243"/>
      <c r="C51" s="243"/>
      <c r="D51" s="243"/>
      <c r="E51" s="243"/>
      <c r="F51" s="243"/>
      <c r="G51" s="243"/>
      <c r="H51" s="243"/>
      <c r="I51" s="83">
        <v>45</v>
      </c>
      <c r="J51" s="85">
        <v>12407506</v>
      </c>
      <c r="K51" s="85">
        <v>7772140</v>
      </c>
    </row>
    <row r="52" spans="1:11" ht="12.75">
      <c r="A52" s="243" t="s">
        <v>156</v>
      </c>
      <c r="B52" s="243"/>
      <c r="C52" s="243"/>
      <c r="D52" s="243"/>
      <c r="E52" s="243"/>
      <c r="F52" s="243"/>
      <c r="G52" s="243"/>
      <c r="H52" s="243"/>
      <c r="I52" s="83">
        <v>46</v>
      </c>
      <c r="J52" s="85"/>
      <c r="K52" s="85"/>
    </row>
    <row r="53" spans="1:11" ht="12.75">
      <c r="A53" s="243" t="s">
        <v>157</v>
      </c>
      <c r="B53" s="243"/>
      <c r="C53" s="243"/>
      <c r="D53" s="243"/>
      <c r="E53" s="243"/>
      <c r="F53" s="243"/>
      <c r="G53" s="243"/>
      <c r="H53" s="243"/>
      <c r="I53" s="83">
        <v>47</v>
      </c>
      <c r="J53" s="85">
        <v>77580</v>
      </c>
      <c r="K53" s="85">
        <v>90715</v>
      </c>
    </row>
    <row r="54" spans="1:11" ht="12.75">
      <c r="A54" s="243" t="s">
        <v>5</v>
      </c>
      <c r="B54" s="243"/>
      <c r="C54" s="243"/>
      <c r="D54" s="243"/>
      <c r="E54" s="243"/>
      <c r="F54" s="243"/>
      <c r="G54" s="243"/>
      <c r="H54" s="243"/>
      <c r="I54" s="83">
        <v>48</v>
      </c>
      <c r="J54" s="85">
        <v>8437350</v>
      </c>
      <c r="K54" s="85">
        <v>8411092</v>
      </c>
    </row>
    <row r="55" spans="1:11" ht="12.75">
      <c r="A55" s="243" t="s">
        <v>6</v>
      </c>
      <c r="B55" s="243"/>
      <c r="C55" s="243"/>
      <c r="D55" s="243"/>
      <c r="E55" s="243"/>
      <c r="F55" s="243"/>
      <c r="G55" s="243"/>
      <c r="H55" s="243"/>
      <c r="I55" s="83">
        <v>49</v>
      </c>
      <c r="J55" s="85">
        <v>2280214</v>
      </c>
      <c r="K55" s="85">
        <v>1478071</v>
      </c>
    </row>
    <row r="56" spans="1:11" ht="12.75">
      <c r="A56" s="243" t="s">
        <v>83</v>
      </c>
      <c r="B56" s="243"/>
      <c r="C56" s="243"/>
      <c r="D56" s="243"/>
      <c r="E56" s="243"/>
      <c r="F56" s="243"/>
      <c r="G56" s="243"/>
      <c r="H56" s="243"/>
      <c r="I56" s="83">
        <v>50</v>
      </c>
      <c r="J56" s="86">
        <f>SUM(J57:J63)</f>
        <v>189544</v>
      </c>
      <c r="K56" s="86">
        <f>SUM(K57:K63)</f>
        <v>223125</v>
      </c>
    </row>
    <row r="57" spans="1:11" ht="12.75">
      <c r="A57" s="243" t="s">
        <v>57</v>
      </c>
      <c r="B57" s="243"/>
      <c r="C57" s="243"/>
      <c r="D57" s="243"/>
      <c r="E57" s="243"/>
      <c r="F57" s="243"/>
      <c r="G57" s="243"/>
      <c r="H57" s="243"/>
      <c r="I57" s="83">
        <v>51</v>
      </c>
      <c r="J57" s="85"/>
      <c r="K57" s="85"/>
    </row>
    <row r="58" spans="1:11" ht="12.75">
      <c r="A58" s="243" t="s">
        <v>58</v>
      </c>
      <c r="B58" s="243"/>
      <c r="C58" s="243"/>
      <c r="D58" s="243"/>
      <c r="E58" s="243"/>
      <c r="F58" s="243"/>
      <c r="G58" s="243"/>
      <c r="H58" s="243"/>
      <c r="I58" s="83">
        <v>52</v>
      </c>
      <c r="J58" s="85"/>
      <c r="K58" s="85"/>
    </row>
    <row r="59" spans="1:11" ht="12.75">
      <c r="A59" s="243" t="s">
        <v>186</v>
      </c>
      <c r="B59" s="243"/>
      <c r="C59" s="243"/>
      <c r="D59" s="243"/>
      <c r="E59" s="243"/>
      <c r="F59" s="243"/>
      <c r="G59" s="243"/>
      <c r="H59" s="243"/>
      <c r="I59" s="83">
        <v>53</v>
      </c>
      <c r="J59" s="85"/>
      <c r="K59" s="85"/>
    </row>
    <row r="60" spans="1:11" ht="12.75">
      <c r="A60" s="243" t="s">
        <v>64</v>
      </c>
      <c r="B60" s="243"/>
      <c r="C60" s="243"/>
      <c r="D60" s="243"/>
      <c r="E60" s="243"/>
      <c r="F60" s="243"/>
      <c r="G60" s="243"/>
      <c r="H60" s="243"/>
      <c r="I60" s="83">
        <v>54</v>
      </c>
      <c r="J60" s="85"/>
      <c r="K60" s="85"/>
    </row>
    <row r="61" spans="1:11" ht="12.75">
      <c r="A61" s="243" t="s">
        <v>65</v>
      </c>
      <c r="B61" s="243"/>
      <c r="C61" s="243"/>
      <c r="D61" s="243"/>
      <c r="E61" s="243"/>
      <c r="F61" s="243"/>
      <c r="G61" s="243"/>
      <c r="H61" s="243"/>
      <c r="I61" s="83">
        <v>55</v>
      </c>
      <c r="J61" s="85"/>
      <c r="K61" s="85"/>
    </row>
    <row r="62" spans="1:11" ht="12.75">
      <c r="A62" s="243" t="s">
        <v>66</v>
      </c>
      <c r="B62" s="243"/>
      <c r="C62" s="243"/>
      <c r="D62" s="243"/>
      <c r="E62" s="243"/>
      <c r="F62" s="243"/>
      <c r="G62" s="243"/>
      <c r="H62" s="243"/>
      <c r="I62" s="83">
        <v>56</v>
      </c>
      <c r="J62" s="85">
        <v>189544</v>
      </c>
      <c r="K62" s="85">
        <v>223125</v>
      </c>
    </row>
    <row r="63" spans="1:11" ht="12.75">
      <c r="A63" s="243" t="s">
        <v>30</v>
      </c>
      <c r="B63" s="243"/>
      <c r="C63" s="243"/>
      <c r="D63" s="243"/>
      <c r="E63" s="243"/>
      <c r="F63" s="243"/>
      <c r="G63" s="243"/>
      <c r="H63" s="243"/>
      <c r="I63" s="83">
        <v>57</v>
      </c>
      <c r="J63" s="85"/>
      <c r="K63" s="85"/>
    </row>
    <row r="64" spans="1:11" ht="12.75">
      <c r="A64" s="243" t="s">
        <v>161</v>
      </c>
      <c r="B64" s="243"/>
      <c r="C64" s="243"/>
      <c r="D64" s="243"/>
      <c r="E64" s="243"/>
      <c r="F64" s="243"/>
      <c r="G64" s="243"/>
      <c r="H64" s="243"/>
      <c r="I64" s="83">
        <v>58</v>
      </c>
      <c r="J64" s="85">
        <v>1740190</v>
      </c>
      <c r="K64" s="85">
        <v>302854</v>
      </c>
    </row>
    <row r="65" spans="1:11" ht="12.75">
      <c r="A65" s="231" t="s">
        <v>37</v>
      </c>
      <c r="B65" s="231"/>
      <c r="C65" s="231"/>
      <c r="D65" s="231"/>
      <c r="E65" s="231"/>
      <c r="F65" s="231"/>
      <c r="G65" s="231"/>
      <c r="H65" s="231"/>
      <c r="I65" s="83">
        <v>59</v>
      </c>
      <c r="J65" s="86">
        <v>1550429</v>
      </c>
      <c r="K65" s="86">
        <v>2095052</v>
      </c>
    </row>
    <row r="66" spans="1:11" ht="12.75">
      <c r="A66" s="231" t="s">
        <v>284</v>
      </c>
      <c r="B66" s="231"/>
      <c r="C66" s="231"/>
      <c r="D66" s="231"/>
      <c r="E66" s="231"/>
      <c r="F66" s="231"/>
      <c r="G66" s="231"/>
      <c r="H66" s="231"/>
      <c r="I66" s="83">
        <v>60</v>
      </c>
      <c r="J66" s="84">
        <f>+J7+J8+J40+J65</f>
        <v>445231175</v>
      </c>
      <c r="K66" s="84">
        <f>+K7+K8+K40+K65</f>
        <v>441640049</v>
      </c>
    </row>
    <row r="67" spans="1:11" ht="12.75">
      <c r="A67" s="231" t="s">
        <v>72</v>
      </c>
      <c r="B67" s="231"/>
      <c r="C67" s="231"/>
      <c r="D67" s="231"/>
      <c r="E67" s="231"/>
      <c r="F67" s="231"/>
      <c r="G67" s="231"/>
      <c r="H67" s="231"/>
      <c r="I67" s="83">
        <v>61</v>
      </c>
      <c r="J67" s="86">
        <v>12183368</v>
      </c>
      <c r="K67" s="86">
        <v>12383686</v>
      </c>
    </row>
    <row r="68" spans="1:11" ht="12.75">
      <c r="A68" s="245" t="s">
        <v>39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11" ht="12.75">
      <c r="A69" s="231" t="s">
        <v>285</v>
      </c>
      <c r="B69" s="231"/>
      <c r="C69" s="231"/>
      <c r="D69" s="231"/>
      <c r="E69" s="231"/>
      <c r="F69" s="231"/>
      <c r="G69" s="231"/>
      <c r="H69" s="231"/>
      <c r="I69" s="83">
        <v>62</v>
      </c>
      <c r="J69" s="84">
        <f>+J70+J71+J72+J78+J79+J82+J85</f>
        <v>214865676</v>
      </c>
      <c r="K69" s="84">
        <f>+K70+K71+K72+K78+K79+K82+K85</f>
        <v>209173229</v>
      </c>
    </row>
    <row r="70" spans="1:11" ht="12.75">
      <c r="A70" s="243" t="s">
        <v>107</v>
      </c>
      <c r="B70" s="243"/>
      <c r="C70" s="243"/>
      <c r="D70" s="243"/>
      <c r="E70" s="243"/>
      <c r="F70" s="243"/>
      <c r="G70" s="243"/>
      <c r="H70" s="243"/>
      <c r="I70" s="83">
        <v>63</v>
      </c>
      <c r="J70" s="88">
        <v>111040350</v>
      </c>
      <c r="K70" s="88">
        <v>111040350</v>
      </c>
    </row>
    <row r="71" spans="1:11" ht="12.75">
      <c r="A71" s="243" t="s">
        <v>108</v>
      </c>
      <c r="B71" s="243"/>
      <c r="C71" s="243"/>
      <c r="D71" s="243"/>
      <c r="E71" s="243"/>
      <c r="F71" s="243"/>
      <c r="G71" s="243"/>
      <c r="H71" s="243"/>
      <c r="I71" s="83">
        <v>64</v>
      </c>
      <c r="J71" s="85"/>
      <c r="K71" s="88"/>
    </row>
    <row r="72" spans="1:11" ht="12.75">
      <c r="A72" s="243" t="s">
        <v>109</v>
      </c>
      <c r="B72" s="243"/>
      <c r="C72" s="243"/>
      <c r="D72" s="243"/>
      <c r="E72" s="243"/>
      <c r="F72" s="243"/>
      <c r="G72" s="243"/>
      <c r="H72" s="243"/>
      <c r="I72" s="83">
        <v>65</v>
      </c>
      <c r="J72" s="84">
        <f>SUM(J73:J77)-(J75*2)</f>
        <v>1737715</v>
      </c>
      <c r="K72" s="84">
        <f>SUM(K73:K77)-(K75*2)</f>
        <v>1751570</v>
      </c>
    </row>
    <row r="73" spans="1:11" ht="12.75">
      <c r="A73" s="243" t="s">
        <v>110</v>
      </c>
      <c r="B73" s="243"/>
      <c r="C73" s="243"/>
      <c r="D73" s="243"/>
      <c r="E73" s="243"/>
      <c r="F73" s="243"/>
      <c r="G73" s="243"/>
      <c r="H73" s="243"/>
      <c r="I73" s="83">
        <v>66</v>
      </c>
      <c r="J73" s="85"/>
      <c r="K73" s="88"/>
    </row>
    <row r="74" spans="1:11" ht="12.75">
      <c r="A74" s="243" t="s">
        <v>111</v>
      </c>
      <c r="B74" s="243"/>
      <c r="C74" s="243"/>
      <c r="D74" s="243"/>
      <c r="E74" s="243"/>
      <c r="F74" s="243"/>
      <c r="G74" s="243"/>
      <c r="H74" s="243"/>
      <c r="I74" s="83">
        <v>67</v>
      </c>
      <c r="J74" s="88">
        <v>9182650</v>
      </c>
      <c r="K74" s="88">
        <v>9182650</v>
      </c>
    </row>
    <row r="75" spans="1:11" ht="12.75">
      <c r="A75" s="243" t="s">
        <v>99</v>
      </c>
      <c r="B75" s="243"/>
      <c r="C75" s="243"/>
      <c r="D75" s="243"/>
      <c r="E75" s="243"/>
      <c r="F75" s="243"/>
      <c r="G75" s="243"/>
      <c r="H75" s="243"/>
      <c r="I75" s="83">
        <v>68</v>
      </c>
      <c r="J75" s="88">
        <v>9182650</v>
      </c>
      <c r="K75" s="88">
        <v>9182650</v>
      </c>
    </row>
    <row r="76" spans="1:11" ht="12.75">
      <c r="A76" s="243" t="s">
        <v>100</v>
      </c>
      <c r="B76" s="243"/>
      <c r="C76" s="243"/>
      <c r="D76" s="243"/>
      <c r="E76" s="243"/>
      <c r="F76" s="243"/>
      <c r="G76" s="243"/>
      <c r="H76" s="243"/>
      <c r="I76" s="83">
        <v>69</v>
      </c>
      <c r="J76" s="85"/>
      <c r="K76" s="88"/>
    </row>
    <row r="77" spans="1:11" ht="12.75">
      <c r="A77" s="243" t="s">
        <v>101</v>
      </c>
      <c r="B77" s="243"/>
      <c r="C77" s="243"/>
      <c r="D77" s="243"/>
      <c r="E77" s="243"/>
      <c r="F77" s="243"/>
      <c r="G77" s="243"/>
      <c r="H77" s="243"/>
      <c r="I77" s="83">
        <v>70</v>
      </c>
      <c r="J77" s="88">
        <v>1737715</v>
      </c>
      <c r="K77" s="88">
        <v>1751570</v>
      </c>
    </row>
    <row r="78" spans="1:11" ht="12.75">
      <c r="A78" s="243" t="s">
        <v>102</v>
      </c>
      <c r="B78" s="243"/>
      <c r="C78" s="243"/>
      <c r="D78" s="243"/>
      <c r="E78" s="243"/>
      <c r="F78" s="243"/>
      <c r="G78" s="243"/>
      <c r="H78" s="243"/>
      <c r="I78" s="83">
        <v>71</v>
      </c>
      <c r="J78" s="88">
        <v>171280395</v>
      </c>
      <c r="K78" s="88">
        <v>170704806</v>
      </c>
    </row>
    <row r="79" spans="1:11" ht="12.75">
      <c r="A79" s="243" t="s">
        <v>184</v>
      </c>
      <c r="B79" s="243"/>
      <c r="C79" s="243"/>
      <c r="D79" s="243"/>
      <c r="E79" s="243"/>
      <c r="F79" s="243"/>
      <c r="G79" s="243"/>
      <c r="H79" s="243"/>
      <c r="I79" s="83">
        <v>72</v>
      </c>
      <c r="J79" s="89">
        <f>J80-J81</f>
        <v>-53560559</v>
      </c>
      <c r="K79" s="89">
        <f>K80-K81</f>
        <v>-68490844</v>
      </c>
    </row>
    <row r="80" spans="1:11" ht="12.75">
      <c r="A80" s="244" t="s">
        <v>128</v>
      </c>
      <c r="B80" s="244"/>
      <c r="C80" s="244"/>
      <c r="D80" s="244"/>
      <c r="E80" s="244"/>
      <c r="F80" s="244"/>
      <c r="G80" s="244"/>
      <c r="H80" s="244"/>
      <c r="I80" s="83">
        <v>73</v>
      </c>
      <c r="J80" s="85"/>
      <c r="K80" s="88"/>
    </row>
    <row r="81" spans="1:11" ht="12.75">
      <c r="A81" s="244" t="s">
        <v>129</v>
      </c>
      <c r="B81" s="244"/>
      <c r="C81" s="244"/>
      <c r="D81" s="244"/>
      <c r="E81" s="244"/>
      <c r="F81" s="244"/>
      <c r="G81" s="244"/>
      <c r="H81" s="244"/>
      <c r="I81" s="83">
        <v>74</v>
      </c>
      <c r="J81" s="88">
        <v>53560559</v>
      </c>
      <c r="K81" s="88">
        <v>68490844</v>
      </c>
    </row>
    <row r="82" spans="1:11" ht="12.75">
      <c r="A82" s="243" t="s">
        <v>185</v>
      </c>
      <c r="B82" s="243"/>
      <c r="C82" s="243"/>
      <c r="D82" s="243"/>
      <c r="E82" s="243"/>
      <c r="F82" s="243"/>
      <c r="G82" s="243"/>
      <c r="H82" s="243"/>
      <c r="I82" s="83">
        <v>75</v>
      </c>
      <c r="J82" s="89">
        <f>J83-J84</f>
        <v>-15632225</v>
      </c>
      <c r="K82" s="89">
        <f>K83-K84</f>
        <v>-5832653</v>
      </c>
    </row>
    <row r="83" spans="1:11" ht="12.75">
      <c r="A83" s="244" t="s">
        <v>130</v>
      </c>
      <c r="B83" s="244"/>
      <c r="C83" s="244"/>
      <c r="D83" s="244"/>
      <c r="E83" s="244"/>
      <c r="F83" s="244"/>
      <c r="G83" s="244"/>
      <c r="H83" s="244"/>
      <c r="I83" s="83">
        <v>76</v>
      </c>
      <c r="J83" s="85"/>
      <c r="K83" s="88"/>
    </row>
    <row r="84" spans="1:11" ht="12.75">
      <c r="A84" s="244" t="s">
        <v>131</v>
      </c>
      <c r="B84" s="244"/>
      <c r="C84" s="244"/>
      <c r="D84" s="244"/>
      <c r="E84" s="244"/>
      <c r="F84" s="244"/>
      <c r="G84" s="244"/>
      <c r="H84" s="244"/>
      <c r="I84" s="83">
        <v>77</v>
      </c>
      <c r="J84" s="90">
        <v>15632225</v>
      </c>
      <c r="K84" s="90">
        <v>5832653</v>
      </c>
    </row>
    <row r="85" spans="1:11" ht="12.75">
      <c r="A85" s="243" t="s">
        <v>132</v>
      </c>
      <c r="B85" s="243"/>
      <c r="C85" s="243"/>
      <c r="D85" s="243"/>
      <c r="E85" s="243"/>
      <c r="F85" s="243"/>
      <c r="G85" s="243"/>
      <c r="H85" s="243"/>
      <c r="I85" s="83">
        <v>78</v>
      </c>
      <c r="J85" s="85"/>
      <c r="K85" s="88"/>
    </row>
    <row r="86" spans="1:11" ht="12.75">
      <c r="A86" s="231" t="s">
        <v>286</v>
      </c>
      <c r="B86" s="231"/>
      <c r="C86" s="231"/>
      <c r="D86" s="231"/>
      <c r="E86" s="231"/>
      <c r="F86" s="231"/>
      <c r="G86" s="231"/>
      <c r="H86" s="231"/>
      <c r="I86" s="83">
        <v>79</v>
      </c>
      <c r="J86" s="89">
        <f>SUM(J87:J89)</f>
        <v>0</v>
      </c>
      <c r="K86" s="89">
        <f>SUM(K87:K89)</f>
        <v>0</v>
      </c>
    </row>
    <row r="87" spans="1:11" ht="12.75">
      <c r="A87" s="243" t="s">
        <v>95</v>
      </c>
      <c r="B87" s="243"/>
      <c r="C87" s="243"/>
      <c r="D87" s="243"/>
      <c r="E87" s="243"/>
      <c r="F87" s="243"/>
      <c r="G87" s="243"/>
      <c r="H87" s="243"/>
      <c r="I87" s="83">
        <v>80</v>
      </c>
      <c r="J87" s="85"/>
      <c r="K87" s="88"/>
    </row>
    <row r="88" spans="1:11" ht="12.75">
      <c r="A88" s="243" t="s">
        <v>96</v>
      </c>
      <c r="B88" s="243"/>
      <c r="C88" s="243"/>
      <c r="D88" s="243"/>
      <c r="E88" s="243"/>
      <c r="F88" s="243"/>
      <c r="G88" s="243"/>
      <c r="H88" s="243"/>
      <c r="I88" s="83">
        <v>81</v>
      </c>
      <c r="J88" s="87"/>
      <c r="K88" s="88"/>
    </row>
    <row r="89" spans="1:11" ht="12.75">
      <c r="A89" s="243" t="s">
        <v>97</v>
      </c>
      <c r="B89" s="243"/>
      <c r="C89" s="243"/>
      <c r="D89" s="243"/>
      <c r="E89" s="243"/>
      <c r="F89" s="243"/>
      <c r="G89" s="243"/>
      <c r="H89" s="243"/>
      <c r="I89" s="83">
        <v>82</v>
      </c>
      <c r="J89" s="85"/>
      <c r="K89" s="88"/>
    </row>
    <row r="90" spans="1:11" ht="12.75">
      <c r="A90" s="231" t="s">
        <v>287</v>
      </c>
      <c r="B90" s="231"/>
      <c r="C90" s="231"/>
      <c r="D90" s="231"/>
      <c r="E90" s="231"/>
      <c r="F90" s="231"/>
      <c r="G90" s="231"/>
      <c r="H90" s="231"/>
      <c r="I90" s="83">
        <v>83</v>
      </c>
      <c r="J90" s="86">
        <f>SUM(J91:J99)</f>
        <v>122332271</v>
      </c>
      <c r="K90" s="86">
        <f>SUM(K91:K99)</f>
        <v>129877072</v>
      </c>
    </row>
    <row r="91" spans="1:11" ht="12.75">
      <c r="A91" s="243" t="s">
        <v>98</v>
      </c>
      <c r="B91" s="243"/>
      <c r="C91" s="243"/>
      <c r="D91" s="243"/>
      <c r="E91" s="243"/>
      <c r="F91" s="243"/>
      <c r="G91" s="243"/>
      <c r="H91" s="243"/>
      <c r="I91" s="83">
        <v>84</v>
      </c>
      <c r="J91" s="88"/>
      <c r="K91" s="88"/>
    </row>
    <row r="92" spans="1:11" ht="12.75">
      <c r="A92" s="243" t="s">
        <v>187</v>
      </c>
      <c r="B92" s="243"/>
      <c r="C92" s="243"/>
      <c r="D92" s="243"/>
      <c r="E92" s="243"/>
      <c r="F92" s="243"/>
      <c r="G92" s="243"/>
      <c r="H92" s="243"/>
      <c r="I92" s="83">
        <v>85</v>
      </c>
      <c r="J92" s="88"/>
      <c r="K92" s="88"/>
    </row>
    <row r="93" spans="1:11" ht="12.75">
      <c r="A93" s="243" t="s">
        <v>0</v>
      </c>
      <c r="B93" s="243"/>
      <c r="C93" s="243"/>
      <c r="D93" s="243"/>
      <c r="E93" s="243"/>
      <c r="F93" s="243"/>
      <c r="G93" s="243"/>
      <c r="H93" s="243"/>
      <c r="I93" s="83">
        <v>86</v>
      </c>
      <c r="J93" s="88">
        <v>72390553</v>
      </c>
      <c r="K93" s="88">
        <v>82381792</v>
      </c>
    </row>
    <row r="94" spans="1:11" ht="12.75">
      <c r="A94" s="243" t="s">
        <v>188</v>
      </c>
      <c r="B94" s="243"/>
      <c r="C94" s="243"/>
      <c r="D94" s="243"/>
      <c r="E94" s="243"/>
      <c r="F94" s="243"/>
      <c r="G94" s="243"/>
      <c r="H94" s="243"/>
      <c r="I94" s="83">
        <v>87</v>
      </c>
      <c r="J94" s="88"/>
      <c r="K94" s="88"/>
    </row>
    <row r="95" spans="1:11" ht="12.75">
      <c r="A95" s="243" t="s">
        <v>189</v>
      </c>
      <c r="B95" s="243"/>
      <c r="C95" s="243"/>
      <c r="D95" s="243"/>
      <c r="E95" s="243"/>
      <c r="F95" s="243"/>
      <c r="G95" s="243"/>
      <c r="H95" s="243"/>
      <c r="I95" s="83">
        <v>88</v>
      </c>
      <c r="J95" s="88">
        <v>11751001</v>
      </c>
      <c r="K95" s="88">
        <v>9529675</v>
      </c>
    </row>
    <row r="96" spans="1:11" ht="12.75">
      <c r="A96" s="243" t="s">
        <v>190</v>
      </c>
      <c r="B96" s="243"/>
      <c r="C96" s="243"/>
      <c r="D96" s="243"/>
      <c r="E96" s="243"/>
      <c r="F96" s="243"/>
      <c r="G96" s="243"/>
      <c r="H96" s="243"/>
      <c r="I96" s="83">
        <v>89</v>
      </c>
      <c r="J96" s="88"/>
      <c r="K96" s="88"/>
    </row>
    <row r="97" spans="1:11" ht="12.75">
      <c r="A97" s="243" t="s">
        <v>75</v>
      </c>
      <c r="B97" s="243"/>
      <c r="C97" s="243"/>
      <c r="D97" s="243"/>
      <c r="E97" s="243"/>
      <c r="F97" s="243"/>
      <c r="G97" s="243"/>
      <c r="H97" s="243"/>
      <c r="I97" s="83">
        <v>90</v>
      </c>
      <c r="J97" s="85"/>
      <c r="K97" s="85"/>
    </row>
    <row r="98" spans="1:11" ht="12.75">
      <c r="A98" s="243" t="s">
        <v>73</v>
      </c>
      <c r="B98" s="243"/>
      <c r="C98" s="243"/>
      <c r="D98" s="243"/>
      <c r="E98" s="243"/>
      <c r="F98" s="243"/>
      <c r="G98" s="243"/>
      <c r="H98" s="243"/>
      <c r="I98" s="83">
        <v>91</v>
      </c>
      <c r="J98" s="85">
        <v>592582</v>
      </c>
      <c r="K98" s="85">
        <v>493818</v>
      </c>
    </row>
    <row r="99" spans="1:11" ht="12.75">
      <c r="A99" s="243" t="s">
        <v>74</v>
      </c>
      <c r="B99" s="243"/>
      <c r="C99" s="243"/>
      <c r="D99" s="243"/>
      <c r="E99" s="243"/>
      <c r="F99" s="243"/>
      <c r="G99" s="243"/>
      <c r="H99" s="243"/>
      <c r="I99" s="83">
        <v>92</v>
      </c>
      <c r="J99" s="85">
        <v>37598135</v>
      </c>
      <c r="K99" s="85">
        <v>37471787</v>
      </c>
    </row>
    <row r="100" spans="1:11" ht="12.75">
      <c r="A100" s="231" t="s">
        <v>288</v>
      </c>
      <c r="B100" s="231"/>
      <c r="C100" s="231"/>
      <c r="D100" s="231"/>
      <c r="E100" s="231"/>
      <c r="F100" s="231"/>
      <c r="G100" s="231"/>
      <c r="H100" s="231"/>
      <c r="I100" s="83">
        <v>93</v>
      </c>
      <c r="J100" s="86">
        <f>J101+J102+J103+J104+J105+J106+J107+J108+J109+J110+J111+J112</f>
        <v>107437025</v>
      </c>
      <c r="K100" s="86">
        <f>K101+K102+K103+K104+K105+K106+K107+K108+K109+K110+K111+K112</f>
        <v>102052081</v>
      </c>
    </row>
    <row r="101" spans="1:11" ht="12.75">
      <c r="A101" s="243" t="s">
        <v>98</v>
      </c>
      <c r="B101" s="243"/>
      <c r="C101" s="243"/>
      <c r="D101" s="243"/>
      <c r="E101" s="243"/>
      <c r="F101" s="243"/>
      <c r="G101" s="243"/>
      <c r="H101" s="243"/>
      <c r="I101" s="83">
        <v>94</v>
      </c>
      <c r="J101" s="87"/>
      <c r="K101" s="87"/>
    </row>
    <row r="102" spans="1:11" ht="12.75">
      <c r="A102" s="243" t="s">
        <v>187</v>
      </c>
      <c r="B102" s="243"/>
      <c r="C102" s="243"/>
      <c r="D102" s="243"/>
      <c r="E102" s="243"/>
      <c r="F102" s="243"/>
      <c r="G102" s="243"/>
      <c r="H102" s="243"/>
      <c r="I102" s="83">
        <v>95</v>
      </c>
      <c r="J102" s="87">
        <v>5398782</v>
      </c>
      <c r="K102" s="87">
        <v>4884329</v>
      </c>
    </row>
    <row r="103" spans="1:11" ht="12.75">
      <c r="A103" s="243" t="s">
        <v>0</v>
      </c>
      <c r="B103" s="243"/>
      <c r="C103" s="243"/>
      <c r="D103" s="243"/>
      <c r="E103" s="243"/>
      <c r="F103" s="243"/>
      <c r="G103" s="243"/>
      <c r="H103" s="243"/>
      <c r="I103" s="83">
        <v>96</v>
      </c>
      <c r="J103" s="85">
        <v>34597892</v>
      </c>
      <c r="K103" s="85">
        <v>28485775</v>
      </c>
    </row>
    <row r="104" spans="1:11" ht="12.75">
      <c r="A104" s="243" t="s">
        <v>188</v>
      </c>
      <c r="B104" s="243"/>
      <c r="C104" s="243"/>
      <c r="D104" s="243"/>
      <c r="E104" s="243"/>
      <c r="F104" s="243"/>
      <c r="G104" s="243"/>
      <c r="H104" s="243"/>
      <c r="I104" s="83">
        <v>97</v>
      </c>
      <c r="J104" s="85">
        <v>1419036</v>
      </c>
      <c r="K104" s="85">
        <v>908510</v>
      </c>
    </row>
    <row r="105" spans="1:11" ht="12.75">
      <c r="A105" s="243" t="s">
        <v>189</v>
      </c>
      <c r="B105" s="243"/>
      <c r="C105" s="243"/>
      <c r="D105" s="243"/>
      <c r="E105" s="243"/>
      <c r="F105" s="243"/>
      <c r="G105" s="243"/>
      <c r="H105" s="243"/>
      <c r="I105" s="83">
        <v>98</v>
      </c>
      <c r="J105" s="85">
        <v>45676198</v>
      </c>
      <c r="K105" s="85">
        <v>47307233</v>
      </c>
    </row>
    <row r="106" spans="1:11" ht="12.75">
      <c r="A106" s="243" t="s">
        <v>190</v>
      </c>
      <c r="B106" s="243"/>
      <c r="C106" s="243"/>
      <c r="D106" s="243"/>
      <c r="E106" s="243"/>
      <c r="F106" s="243"/>
      <c r="G106" s="243"/>
      <c r="H106" s="243"/>
      <c r="I106" s="83">
        <v>99</v>
      </c>
      <c r="J106" s="85"/>
      <c r="K106" s="85"/>
    </row>
    <row r="107" spans="1:11" ht="12.75">
      <c r="A107" s="243" t="s">
        <v>75</v>
      </c>
      <c r="B107" s="243"/>
      <c r="C107" s="243"/>
      <c r="D107" s="243"/>
      <c r="E107" s="243"/>
      <c r="F107" s="243"/>
      <c r="G107" s="243"/>
      <c r="H107" s="243"/>
      <c r="I107" s="83">
        <v>100</v>
      </c>
      <c r="J107" s="85"/>
      <c r="K107" s="85"/>
    </row>
    <row r="108" spans="1:11" ht="12.75">
      <c r="A108" s="243" t="s">
        <v>76</v>
      </c>
      <c r="B108" s="243"/>
      <c r="C108" s="243"/>
      <c r="D108" s="243"/>
      <c r="E108" s="243"/>
      <c r="F108" s="243"/>
      <c r="G108" s="243"/>
      <c r="H108" s="243"/>
      <c r="I108" s="83">
        <v>101</v>
      </c>
      <c r="J108" s="85">
        <v>5259873</v>
      </c>
      <c r="K108" s="85">
        <v>6828768</v>
      </c>
    </row>
    <row r="109" spans="1:11" ht="12.75">
      <c r="A109" s="243" t="s">
        <v>77</v>
      </c>
      <c r="B109" s="243"/>
      <c r="C109" s="243"/>
      <c r="D109" s="243"/>
      <c r="E109" s="243"/>
      <c r="F109" s="243"/>
      <c r="G109" s="243"/>
      <c r="H109" s="243"/>
      <c r="I109" s="83">
        <v>102</v>
      </c>
      <c r="J109" s="85">
        <v>11854148</v>
      </c>
      <c r="K109" s="85">
        <v>10205435</v>
      </c>
    </row>
    <row r="110" spans="1:11" ht="12.75">
      <c r="A110" s="243" t="s">
        <v>80</v>
      </c>
      <c r="B110" s="243"/>
      <c r="C110" s="243"/>
      <c r="D110" s="243"/>
      <c r="E110" s="243"/>
      <c r="F110" s="243"/>
      <c r="G110" s="243"/>
      <c r="H110" s="243"/>
      <c r="I110" s="83">
        <v>103</v>
      </c>
      <c r="J110" s="85"/>
      <c r="K110" s="85"/>
    </row>
    <row r="111" spans="1:11" ht="12.75">
      <c r="A111" s="243" t="s">
        <v>78</v>
      </c>
      <c r="B111" s="243"/>
      <c r="C111" s="243"/>
      <c r="D111" s="243"/>
      <c r="E111" s="243"/>
      <c r="F111" s="243"/>
      <c r="G111" s="243"/>
      <c r="H111" s="243"/>
      <c r="I111" s="83">
        <v>104</v>
      </c>
      <c r="J111" s="85"/>
      <c r="K111" s="85"/>
    </row>
    <row r="112" spans="1:11" ht="12.75">
      <c r="A112" s="243" t="s">
        <v>79</v>
      </c>
      <c r="B112" s="243"/>
      <c r="C112" s="243"/>
      <c r="D112" s="243"/>
      <c r="E112" s="243"/>
      <c r="F112" s="243"/>
      <c r="G112" s="243"/>
      <c r="H112" s="243"/>
      <c r="I112" s="83">
        <v>105</v>
      </c>
      <c r="J112" s="85">
        <v>3231096</v>
      </c>
      <c r="K112" s="85">
        <v>3432031</v>
      </c>
    </row>
    <row r="113" spans="1:11" ht="12.75">
      <c r="A113" s="231" t="s">
        <v>1</v>
      </c>
      <c r="B113" s="231"/>
      <c r="C113" s="231"/>
      <c r="D113" s="231"/>
      <c r="E113" s="231"/>
      <c r="F113" s="231"/>
      <c r="G113" s="231"/>
      <c r="H113" s="231"/>
      <c r="I113" s="83">
        <v>106</v>
      </c>
      <c r="J113" s="86">
        <v>596203</v>
      </c>
      <c r="K113" s="86">
        <v>537667</v>
      </c>
    </row>
    <row r="114" spans="1:11" ht="12.75">
      <c r="A114" s="231" t="s">
        <v>289</v>
      </c>
      <c r="B114" s="231"/>
      <c r="C114" s="231"/>
      <c r="D114" s="231"/>
      <c r="E114" s="231"/>
      <c r="F114" s="231"/>
      <c r="G114" s="231"/>
      <c r="H114" s="231"/>
      <c r="I114" s="83">
        <v>107</v>
      </c>
      <c r="J114" s="84">
        <f>+J69+J86+J90+J100+J113</f>
        <v>445231175</v>
      </c>
      <c r="K114" s="84">
        <f>+K69+K86+K90+K100+K113</f>
        <v>441640049</v>
      </c>
    </row>
    <row r="115" spans="1:11" ht="12.75">
      <c r="A115" s="231" t="s">
        <v>38</v>
      </c>
      <c r="B115" s="231"/>
      <c r="C115" s="231"/>
      <c r="D115" s="231"/>
      <c r="E115" s="231"/>
      <c r="F115" s="231"/>
      <c r="G115" s="231"/>
      <c r="H115" s="231"/>
      <c r="I115" s="83">
        <v>108</v>
      </c>
      <c r="J115" s="86">
        <v>12183368</v>
      </c>
      <c r="K115" s="86">
        <v>12383686</v>
      </c>
    </row>
    <row r="116" spans="1:11" ht="12.75">
      <c r="A116" s="232" t="s">
        <v>290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ht="12.75">
      <c r="A117" s="236" t="s">
        <v>145</v>
      </c>
      <c r="B117" s="237"/>
      <c r="C117" s="237"/>
      <c r="D117" s="237"/>
      <c r="E117" s="237"/>
      <c r="F117" s="237"/>
      <c r="G117" s="237"/>
      <c r="H117" s="237"/>
      <c r="I117" s="238"/>
      <c r="J117" s="238"/>
      <c r="K117" s="239"/>
    </row>
    <row r="118" spans="1:11" ht="12.75">
      <c r="A118" s="240" t="s">
        <v>3</v>
      </c>
      <c r="B118" s="241"/>
      <c r="C118" s="241"/>
      <c r="D118" s="241"/>
      <c r="E118" s="241"/>
      <c r="F118" s="241"/>
      <c r="G118" s="241"/>
      <c r="H118" s="242"/>
      <c r="I118" s="91">
        <v>109</v>
      </c>
      <c r="J118" s="92">
        <f>+J69</f>
        <v>214865676</v>
      </c>
      <c r="K118" s="92">
        <f>+K69</f>
        <v>209173229</v>
      </c>
    </row>
    <row r="119" spans="1:11" ht="12.75">
      <c r="A119" s="224" t="s">
        <v>4</v>
      </c>
      <c r="B119" s="225"/>
      <c r="C119" s="225"/>
      <c r="D119" s="225"/>
      <c r="E119" s="225"/>
      <c r="F119" s="225"/>
      <c r="G119" s="225"/>
      <c r="H119" s="226"/>
      <c r="I119" s="93">
        <v>110</v>
      </c>
      <c r="J119" s="94"/>
      <c r="K119" s="94"/>
    </row>
    <row r="120" spans="1:11" ht="12.75">
      <c r="A120" s="227" t="s">
        <v>248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s="95" customFormat="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  <row r="122" spans="10:11" ht="12.75">
      <c r="J122" s="96"/>
      <c r="K122" s="96"/>
    </row>
    <row r="123" ht="12.75">
      <c r="K123" s="96"/>
    </row>
    <row r="124" s="97" customFormat="1" ht="10.5" customHeight="1"/>
    <row r="125" s="97" customFormat="1" ht="12.75">
      <c r="K125" s="98"/>
    </row>
    <row r="126" s="97" customFormat="1" ht="12.75"/>
    <row r="127" s="97" customFormat="1" ht="12.75"/>
    <row r="128" s="97" customFormat="1" ht="12.75">
      <c r="K128" s="99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7 J85:K85 J119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8:K118 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88:J114 J72:K77 J86:K86 J70:K70 J7:K67 K125 K87:K114 J115:K11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11.7109375" style="76" customWidth="1"/>
    <col min="2" max="2" width="6.421875" style="76" customWidth="1"/>
    <col min="3" max="3" width="7.140625" style="76" customWidth="1"/>
    <col min="4" max="4" width="6.7109375" style="76" customWidth="1"/>
    <col min="5" max="5" width="7.00390625" style="76" customWidth="1"/>
    <col min="6" max="6" width="6.8515625" style="76" customWidth="1"/>
    <col min="7" max="7" width="8.00390625" style="76" customWidth="1"/>
    <col min="8" max="8" width="17.8515625" style="76" customWidth="1"/>
    <col min="9" max="9" width="7.7109375" style="76" customWidth="1"/>
    <col min="10" max="10" width="12.57421875" style="96" customWidth="1"/>
    <col min="11" max="11" width="11.28125" style="96" customWidth="1"/>
    <col min="12" max="12" width="12.140625" style="96" customWidth="1"/>
    <col min="13" max="13" width="12.28125" style="96" customWidth="1"/>
    <col min="14" max="16384" width="9.140625" style="76" customWidth="1"/>
  </cols>
  <sheetData>
    <row r="1" spans="1:13" s="146" customFormat="1" ht="12.75" customHeight="1">
      <c r="A1" s="253" t="s">
        <v>118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s="146" customFormat="1" ht="12.75" customHeight="1">
      <c r="A2" s="261" t="s">
        <v>310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70" t="s">
        <v>266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5.5">
      <c r="A4" s="268" t="s">
        <v>40</v>
      </c>
      <c r="B4" s="268"/>
      <c r="C4" s="268"/>
      <c r="D4" s="268"/>
      <c r="E4" s="268"/>
      <c r="F4" s="268"/>
      <c r="G4" s="268"/>
      <c r="H4" s="268"/>
      <c r="I4" s="78" t="s">
        <v>281</v>
      </c>
      <c r="J4" s="269" t="s">
        <v>255</v>
      </c>
      <c r="K4" s="269"/>
      <c r="L4" s="269" t="s">
        <v>256</v>
      </c>
      <c r="M4" s="269"/>
    </row>
    <row r="5" spans="1:13" ht="25.5">
      <c r="A5" s="268"/>
      <c r="B5" s="268"/>
      <c r="C5" s="268"/>
      <c r="D5" s="268"/>
      <c r="E5" s="268"/>
      <c r="F5" s="268"/>
      <c r="G5" s="268"/>
      <c r="H5" s="268"/>
      <c r="I5" s="78"/>
      <c r="J5" s="100" t="s">
        <v>251</v>
      </c>
      <c r="K5" s="100" t="s">
        <v>252</v>
      </c>
      <c r="L5" s="100" t="s">
        <v>251</v>
      </c>
      <c r="M5" s="100" t="s">
        <v>252</v>
      </c>
    </row>
    <row r="6" spans="1:13" ht="12.75">
      <c r="A6" s="268">
        <v>1</v>
      </c>
      <c r="B6" s="268"/>
      <c r="C6" s="268"/>
      <c r="D6" s="268"/>
      <c r="E6" s="268"/>
      <c r="F6" s="268"/>
      <c r="G6" s="268"/>
      <c r="H6" s="268"/>
      <c r="I6" s="101">
        <v>2</v>
      </c>
      <c r="J6" s="100">
        <v>3</v>
      </c>
      <c r="K6" s="100">
        <v>4</v>
      </c>
      <c r="L6" s="100">
        <v>5</v>
      </c>
      <c r="M6" s="100">
        <v>6</v>
      </c>
    </row>
    <row r="7" spans="1:13" ht="12.75">
      <c r="A7" s="248" t="s">
        <v>291</v>
      </c>
      <c r="B7" s="248"/>
      <c r="C7" s="248"/>
      <c r="D7" s="248"/>
      <c r="E7" s="248"/>
      <c r="F7" s="248"/>
      <c r="G7" s="248"/>
      <c r="H7" s="248"/>
      <c r="I7" s="81">
        <v>111</v>
      </c>
      <c r="J7" s="102">
        <f>SUM(J8:J9)</f>
        <v>37121423</v>
      </c>
      <c r="K7" s="102">
        <f>SUM(K8:K9)</f>
        <v>37121423</v>
      </c>
      <c r="L7" s="102">
        <f>SUM(L8:L9)</f>
        <v>32977247</v>
      </c>
      <c r="M7" s="102">
        <f>SUM(M8:M9)</f>
        <v>32977247</v>
      </c>
    </row>
    <row r="8" spans="1:13" ht="12.75">
      <c r="A8" s="248" t="s">
        <v>116</v>
      </c>
      <c r="B8" s="248"/>
      <c r="C8" s="248"/>
      <c r="D8" s="248"/>
      <c r="E8" s="248"/>
      <c r="F8" s="248"/>
      <c r="G8" s="248"/>
      <c r="H8" s="248"/>
      <c r="I8" s="81">
        <v>112</v>
      </c>
      <c r="J8" s="103">
        <v>36345982</v>
      </c>
      <c r="K8" s="103">
        <f>J8</f>
        <v>36345982</v>
      </c>
      <c r="L8" s="103">
        <v>32544436</v>
      </c>
      <c r="M8" s="103">
        <f>L8</f>
        <v>32544436</v>
      </c>
    </row>
    <row r="9" spans="1:13" ht="12.75">
      <c r="A9" s="248" t="s">
        <v>84</v>
      </c>
      <c r="B9" s="248"/>
      <c r="C9" s="248"/>
      <c r="D9" s="248"/>
      <c r="E9" s="248"/>
      <c r="F9" s="248"/>
      <c r="G9" s="248"/>
      <c r="H9" s="248"/>
      <c r="I9" s="81">
        <v>113</v>
      </c>
      <c r="J9" s="103">
        <v>775441</v>
      </c>
      <c r="K9" s="103">
        <f>J9</f>
        <v>775441</v>
      </c>
      <c r="L9" s="103">
        <v>432811</v>
      </c>
      <c r="M9" s="103">
        <f>L9</f>
        <v>432811</v>
      </c>
    </row>
    <row r="10" spans="1:13" ht="12.75">
      <c r="A10" s="248" t="s">
        <v>292</v>
      </c>
      <c r="B10" s="248"/>
      <c r="C10" s="248"/>
      <c r="D10" s="248"/>
      <c r="E10" s="248"/>
      <c r="F10" s="248"/>
      <c r="G10" s="248"/>
      <c r="H10" s="248"/>
      <c r="I10" s="81">
        <v>114</v>
      </c>
      <c r="J10" s="102">
        <f>J11+J12+J16+J20+J21+J22+J25+J26</f>
        <v>40711205</v>
      </c>
      <c r="K10" s="102">
        <f>K11+K12+K16+K20+K21+K22+K25+K26</f>
        <v>40711205</v>
      </c>
      <c r="L10" s="102">
        <f>L11+L12+L16+L20+L21+L22+L25+L26</f>
        <v>38819017</v>
      </c>
      <c r="M10" s="102">
        <f>M11+M12+M16+M20+M21+M22+M25+M26</f>
        <v>38819017</v>
      </c>
    </row>
    <row r="11" spans="1:13" ht="12.75">
      <c r="A11" s="248" t="s">
        <v>85</v>
      </c>
      <c r="B11" s="248"/>
      <c r="C11" s="248"/>
      <c r="D11" s="248"/>
      <c r="E11" s="248"/>
      <c r="F11" s="248"/>
      <c r="G11" s="248"/>
      <c r="H11" s="248"/>
      <c r="I11" s="81">
        <v>115</v>
      </c>
      <c r="J11" s="104">
        <v>-2581570</v>
      </c>
      <c r="K11" s="104">
        <f>J11</f>
        <v>-2581570</v>
      </c>
      <c r="L11" s="104">
        <v>-2468559</v>
      </c>
      <c r="M11" s="104">
        <f>L11</f>
        <v>-2468559</v>
      </c>
    </row>
    <row r="12" spans="1:13" ht="12.75">
      <c r="A12" s="248" t="s">
        <v>293</v>
      </c>
      <c r="B12" s="248"/>
      <c r="C12" s="248"/>
      <c r="D12" s="248"/>
      <c r="E12" s="248"/>
      <c r="F12" s="248"/>
      <c r="G12" s="248"/>
      <c r="H12" s="248"/>
      <c r="I12" s="81">
        <v>116</v>
      </c>
      <c r="J12" s="102">
        <f>J13+J14+J15</f>
        <v>18317333</v>
      </c>
      <c r="K12" s="102">
        <f>J12</f>
        <v>18317333</v>
      </c>
      <c r="L12" s="102">
        <f>L13+L14+L15</f>
        <v>16470852</v>
      </c>
      <c r="M12" s="102">
        <f>L12</f>
        <v>16470852</v>
      </c>
    </row>
    <row r="13" spans="1:13" ht="12.75">
      <c r="A13" s="267" t="s">
        <v>112</v>
      </c>
      <c r="B13" s="267"/>
      <c r="C13" s="267"/>
      <c r="D13" s="267"/>
      <c r="E13" s="267"/>
      <c r="F13" s="267"/>
      <c r="G13" s="267"/>
      <c r="H13" s="267"/>
      <c r="I13" s="81">
        <v>117</v>
      </c>
      <c r="J13" s="85">
        <v>11398512</v>
      </c>
      <c r="K13" s="103">
        <f>J13</f>
        <v>11398512</v>
      </c>
      <c r="L13" s="85">
        <v>11056678</v>
      </c>
      <c r="M13" s="103">
        <f>L13</f>
        <v>11056678</v>
      </c>
    </row>
    <row r="14" spans="1:13" ht="12.75">
      <c r="A14" s="267" t="s">
        <v>113</v>
      </c>
      <c r="B14" s="267"/>
      <c r="C14" s="267"/>
      <c r="D14" s="267"/>
      <c r="E14" s="267"/>
      <c r="F14" s="267"/>
      <c r="G14" s="267"/>
      <c r="H14" s="267"/>
      <c r="I14" s="81">
        <v>118</v>
      </c>
      <c r="J14" s="85">
        <v>3698488</v>
      </c>
      <c r="K14" s="103">
        <f>J14</f>
        <v>3698488</v>
      </c>
      <c r="L14" s="85">
        <v>3140608</v>
      </c>
      <c r="M14" s="103">
        <f>L14</f>
        <v>3140608</v>
      </c>
    </row>
    <row r="15" spans="1:13" ht="12.75">
      <c r="A15" s="267" t="s">
        <v>42</v>
      </c>
      <c r="B15" s="267"/>
      <c r="C15" s="267"/>
      <c r="D15" s="267"/>
      <c r="E15" s="267"/>
      <c r="F15" s="267"/>
      <c r="G15" s="267"/>
      <c r="H15" s="267"/>
      <c r="I15" s="81">
        <v>119</v>
      </c>
      <c r="J15" s="85">
        <v>3220333</v>
      </c>
      <c r="K15" s="103">
        <f>J15</f>
        <v>3220333</v>
      </c>
      <c r="L15" s="85">
        <v>2273566</v>
      </c>
      <c r="M15" s="103">
        <f>L15</f>
        <v>2273566</v>
      </c>
    </row>
    <row r="16" spans="1:13" ht="12.75">
      <c r="A16" s="248" t="s">
        <v>294</v>
      </c>
      <c r="B16" s="248"/>
      <c r="C16" s="248"/>
      <c r="D16" s="248"/>
      <c r="E16" s="248"/>
      <c r="F16" s="248"/>
      <c r="G16" s="248"/>
      <c r="H16" s="248"/>
      <c r="I16" s="81">
        <v>120</v>
      </c>
      <c r="J16" s="102">
        <f>SUM(J17:J19)</f>
        <v>18685996</v>
      </c>
      <c r="K16" s="102">
        <f aca="true" t="shared" si="0" ref="K16:K21">J16</f>
        <v>18685996</v>
      </c>
      <c r="L16" s="102">
        <f>SUM(L17:L19)</f>
        <v>18492421</v>
      </c>
      <c r="M16" s="102">
        <f aca="true" t="shared" si="1" ref="M16:M21">L16</f>
        <v>18492421</v>
      </c>
    </row>
    <row r="17" spans="1:13" ht="12.75">
      <c r="A17" s="267" t="s">
        <v>43</v>
      </c>
      <c r="B17" s="267"/>
      <c r="C17" s="267"/>
      <c r="D17" s="267"/>
      <c r="E17" s="267"/>
      <c r="F17" s="267"/>
      <c r="G17" s="267"/>
      <c r="H17" s="267"/>
      <c r="I17" s="81">
        <v>121</v>
      </c>
      <c r="J17" s="135">
        <v>12184409</v>
      </c>
      <c r="K17" s="136">
        <f t="shared" si="0"/>
        <v>12184409</v>
      </c>
      <c r="L17" s="135">
        <v>12228850</v>
      </c>
      <c r="M17" s="136">
        <f t="shared" si="1"/>
        <v>12228850</v>
      </c>
    </row>
    <row r="18" spans="1:13" ht="12.75">
      <c r="A18" s="267" t="s">
        <v>44</v>
      </c>
      <c r="B18" s="267"/>
      <c r="C18" s="267"/>
      <c r="D18" s="267"/>
      <c r="E18" s="267"/>
      <c r="F18" s="267"/>
      <c r="G18" s="267"/>
      <c r="H18" s="267"/>
      <c r="I18" s="81">
        <v>122</v>
      </c>
      <c r="J18" s="135">
        <v>3741515</v>
      </c>
      <c r="K18" s="136">
        <f t="shared" si="0"/>
        <v>3741515</v>
      </c>
      <c r="L18" s="135">
        <v>3548930</v>
      </c>
      <c r="M18" s="136">
        <f t="shared" si="1"/>
        <v>3548930</v>
      </c>
    </row>
    <row r="19" spans="1:13" ht="12.75">
      <c r="A19" s="267" t="s">
        <v>45</v>
      </c>
      <c r="B19" s="267"/>
      <c r="C19" s="267"/>
      <c r="D19" s="267"/>
      <c r="E19" s="267"/>
      <c r="F19" s="267"/>
      <c r="G19" s="267"/>
      <c r="H19" s="267"/>
      <c r="I19" s="81">
        <v>123</v>
      </c>
      <c r="J19" s="135">
        <v>2760072</v>
      </c>
      <c r="K19" s="136">
        <f t="shared" si="0"/>
        <v>2760072</v>
      </c>
      <c r="L19" s="135">
        <v>2714641</v>
      </c>
      <c r="M19" s="136">
        <f t="shared" si="1"/>
        <v>2714641</v>
      </c>
    </row>
    <row r="20" spans="1:13" ht="12.75">
      <c r="A20" s="248" t="s">
        <v>86</v>
      </c>
      <c r="B20" s="248"/>
      <c r="C20" s="248"/>
      <c r="D20" s="248"/>
      <c r="E20" s="248"/>
      <c r="F20" s="248"/>
      <c r="G20" s="248"/>
      <c r="H20" s="248"/>
      <c r="I20" s="81">
        <v>124</v>
      </c>
      <c r="J20" s="105">
        <v>2014348</v>
      </c>
      <c r="K20" s="105">
        <f t="shared" si="0"/>
        <v>2014348</v>
      </c>
      <c r="L20" s="105">
        <v>2016454</v>
      </c>
      <c r="M20" s="105">
        <f t="shared" si="1"/>
        <v>2016454</v>
      </c>
    </row>
    <row r="21" spans="1:13" ht="12.75">
      <c r="A21" s="248" t="s">
        <v>87</v>
      </c>
      <c r="B21" s="248"/>
      <c r="C21" s="248"/>
      <c r="D21" s="248"/>
      <c r="E21" s="248"/>
      <c r="F21" s="248"/>
      <c r="G21" s="248"/>
      <c r="H21" s="248"/>
      <c r="I21" s="81">
        <v>125</v>
      </c>
      <c r="J21" s="105">
        <v>4011175</v>
      </c>
      <c r="K21" s="105">
        <f t="shared" si="0"/>
        <v>4011175</v>
      </c>
      <c r="L21" s="105">
        <v>4260078</v>
      </c>
      <c r="M21" s="105">
        <f t="shared" si="1"/>
        <v>4260078</v>
      </c>
    </row>
    <row r="22" spans="1:13" ht="12.75">
      <c r="A22" s="248" t="s">
        <v>295</v>
      </c>
      <c r="B22" s="248"/>
      <c r="C22" s="248"/>
      <c r="D22" s="248"/>
      <c r="E22" s="248"/>
      <c r="F22" s="248"/>
      <c r="G22" s="248"/>
      <c r="H22" s="248"/>
      <c r="I22" s="81">
        <v>126</v>
      </c>
      <c r="J22" s="102">
        <f>J23+J24</f>
        <v>561</v>
      </c>
      <c r="K22" s="102">
        <f>K23+K24</f>
        <v>561</v>
      </c>
      <c r="L22" s="102">
        <f>L23+L24</f>
        <v>0</v>
      </c>
      <c r="M22" s="102">
        <f>M23+M24</f>
        <v>0</v>
      </c>
    </row>
    <row r="23" spans="1:13" ht="12.75">
      <c r="A23" s="267" t="s">
        <v>103</v>
      </c>
      <c r="B23" s="267"/>
      <c r="C23" s="267"/>
      <c r="D23" s="267"/>
      <c r="E23" s="267"/>
      <c r="F23" s="267"/>
      <c r="G23" s="267"/>
      <c r="H23" s="267"/>
      <c r="I23" s="81">
        <v>127</v>
      </c>
      <c r="J23" s="82"/>
      <c r="K23" s="82"/>
      <c r="L23" s="82"/>
      <c r="M23" s="82"/>
    </row>
    <row r="24" spans="1:13" ht="12.75">
      <c r="A24" s="267" t="s">
        <v>104</v>
      </c>
      <c r="B24" s="267"/>
      <c r="C24" s="267"/>
      <c r="D24" s="267"/>
      <c r="E24" s="267"/>
      <c r="F24" s="267"/>
      <c r="G24" s="267"/>
      <c r="H24" s="267"/>
      <c r="I24" s="81">
        <v>128</v>
      </c>
      <c r="J24" s="103">
        <v>561</v>
      </c>
      <c r="K24" s="103">
        <f>J24</f>
        <v>561</v>
      </c>
      <c r="L24" s="103"/>
      <c r="M24" s="103"/>
    </row>
    <row r="25" spans="1:13" ht="12.75">
      <c r="A25" s="248" t="s">
        <v>88</v>
      </c>
      <c r="B25" s="248"/>
      <c r="C25" s="248"/>
      <c r="D25" s="248"/>
      <c r="E25" s="248"/>
      <c r="F25" s="248"/>
      <c r="G25" s="248"/>
      <c r="H25" s="248"/>
      <c r="I25" s="81">
        <v>129</v>
      </c>
      <c r="J25" s="82"/>
      <c r="K25" s="82"/>
      <c r="L25" s="82"/>
      <c r="M25" s="82"/>
    </row>
    <row r="26" spans="1:13" ht="12.75">
      <c r="A26" s="248" t="s">
        <v>31</v>
      </c>
      <c r="B26" s="248"/>
      <c r="C26" s="248"/>
      <c r="D26" s="248"/>
      <c r="E26" s="248"/>
      <c r="F26" s="248"/>
      <c r="G26" s="248"/>
      <c r="H26" s="248"/>
      <c r="I26" s="81">
        <v>130</v>
      </c>
      <c r="J26" s="104">
        <v>263362</v>
      </c>
      <c r="K26" s="105">
        <f>J26</f>
        <v>263362</v>
      </c>
      <c r="L26" s="104">
        <v>47771</v>
      </c>
      <c r="M26" s="105">
        <f>L26</f>
        <v>47771</v>
      </c>
    </row>
    <row r="27" spans="1:13" ht="12.75">
      <c r="A27" s="248" t="s">
        <v>296</v>
      </c>
      <c r="B27" s="248"/>
      <c r="C27" s="248"/>
      <c r="D27" s="248"/>
      <c r="E27" s="248"/>
      <c r="F27" s="248"/>
      <c r="G27" s="248"/>
      <c r="H27" s="248"/>
      <c r="I27" s="81">
        <v>131</v>
      </c>
      <c r="J27" s="102">
        <f>J28+J29+J30+J31+J32</f>
        <v>1681730</v>
      </c>
      <c r="K27" s="102">
        <f>K28+K29+K30+K31+K32</f>
        <v>1681730</v>
      </c>
      <c r="L27" s="102">
        <f>L28+L29+L30+L31+L32</f>
        <v>1827826</v>
      </c>
      <c r="M27" s="102">
        <f>M28+M29+M30+M31+M32</f>
        <v>1827826</v>
      </c>
    </row>
    <row r="28" spans="1:13" ht="39" customHeight="1">
      <c r="A28" s="248" t="s">
        <v>304</v>
      </c>
      <c r="B28" s="248"/>
      <c r="C28" s="248"/>
      <c r="D28" s="248"/>
      <c r="E28" s="248"/>
      <c r="F28" s="248"/>
      <c r="G28" s="248"/>
      <c r="H28" s="248"/>
      <c r="I28" s="81">
        <v>132</v>
      </c>
      <c r="J28" s="106"/>
      <c r="K28" s="106"/>
      <c r="L28" s="106"/>
      <c r="M28" s="106"/>
    </row>
    <row r="29" spans="1:13" ht="36.75" customHeight="1">
      <c r="A29" s="248" t="s">
        <v>119</v>
      </c>
      <c r="B29" s="248"/>
      <c r="C29" s="248"/>
      <c r="D29" s="248"/>
      <c r="E29" s="248"/>
      <c r="F29" s="248"/>
      <c r="G29" s="248"/>
      <c r="H29" s="248"/>
      <c r="I29" s="81">
        <v>133</v>
      </c>
      <c r="J29" s="106">
        <v>1681730</v>
      </c>
      <c r="K29" s="106">
        <f>J29</f>
        <v>1681730</v>
      </c>
      <c r="L29" s="106">
        <v>1827826</v>
      </c>
      <c r="M29" s="106">
        <f>L29</f>
        <v>1827826</v>
      </c>
    </row>
    <row r="30" spans="1:13" ht="15" customHeight="1">
      <c r="A30" s="248" t="s">
        <v>105</v>
      </c>
      <c r="B30" s="248"/>
      <c r="C30" s="248"/>
      <c r="D30" s="248"/>
      <c r="E30" s="248"/>
      <c r="F30" s="248"/>
      <c r="G30" s="248"/>
      <c r="H30" s="248"/>
      <c r="I30" s="81">
        <v>134</v>
      </c>
      <c r="J30" s="103"/>
      <c r="K30" s="103"/>
      <c r="L30" s="103"/>
      <c r="M30" s="103"/>
    </row>
    <row r="31" spans="1:13" ht="12.75">
      <c r="A31" s="248" t="s">
        <v>172</v>
      </c>
      <c r="B31" s="248"/>
      <c r="C31" s="248"/>
      <c r="D31" s="248"/>
      <c r="E31" s="248"/>
      <c r="F31" s="248"/>
      <c r="G31" s="248"/>
      <c r="H31" s="248"/>
      <c r="I31" s="81">
        <v>135</v>
      </c>
      <c r="J31" s="103"/>
      <c r="K31" s="103"/>
      <c r="L31" s="103"/>
      <c r="M31" s="103"/>
    </row>
    <row r="32" spans="1:13" ht="12.75">
      <c r="A32" s="248" t="s">
        <v>106</v>
      </c>
      <c r="B32" s="248"/>
      <c r="C32" s="248"/>
      <c r="D32" s="248"/>
      <c r="E32" s="248"/>
      <c r="F32" s="248"/>
      <c r="G32" s="248"/>
      <c r="H32" s="248"/>
      <c r="I32" s="81">
        <v>136</v>
      </c>
      <c r="J32" s="103"/>
      <c r="K32" s="103"/>
      <c r="L32" s="103"/>
      <c r="M32" s="103"/>
    </row>
    <row r="33" spans="1:13" ht="12.75">
      <c r="A33" s="248" t="s">
        <v>297</v>
      </c>
      <c r="B33" s="248"/>
      <c r="C33" s="248"/>
      <c r="D33" s="248"/>
      <c r="E33" s="248"/>
      <c r="F33" s="248"/>
      <c r="G33" s="248"/>
      <c r="H33" s="248"/>
      <c r="I33" s="81">
        <v>137</v>
      </c>
      <c r="J33" s="102">
        <f>J34+J35+J36+J37</f>
        <v>1880286</v>
      </c>
      <c r="K33" s="102">
        <f>K34+K35+K36+K37</f>
        <v>1880286</v>
      </c>
      <c r="L33" s="102">
        <f>L34+L35+L36+L37</f>
        <v>1818709</v>
      </c>
      <c r="M33" s="102">
        <f>M34+M35+M36+M37</f>
        <v>1818709</v>
      </c>
    </row>
    <row r="34" spans="1:13" ht="37.5" customHeight="1">
      <c r="A34" s="248" t="s">
        <v>47</v>
      </c>
      <c r="B34" s="248"/>
      <c r="C34" s="248"/>
      <c r="D34" s="248"/>
      <c r="E34" s="248"/>
      <c r="F34" s="248"/>
      <c r="G34" s="248"/>
      <c r="H34" s="248"/>
      <c r="I34" s="81">
        <v>138</v>
      </c>
      <c r="J34" s="82"/>
      <c r="K34" s="82"/>
      <c r="L34" s="82"/>
      <c r="M34" s="82"/>
    </row>
    <row r="35" spans="1:13" ht="37.5" customHeight="1">
      <c r="A35" s="264" t="s">
        <v>46</v>
      </c>
      <c r="B35" s="265"/>
      <c r="C35" s="265"/>
      <c r="D35" s="265"/>
      <c r="E35" s="265"/>
      <c r="F35" s="265"/>
      <c r="G35" s="265"/>
      <c r="H35" s="266"/>
      <c r="I35" s="81">
        <v>139</v>
      </c>
      <c r="J35" s="82">
        <v>1808729</v>
      </c>
      <c r="K35" s="107">
        <f>J35</f>
        <v>1808729</v>
      </c>
      <c r="L35" s="82">
        <v>1756661</v>
      </c>
      <c r="M35" s="107">
        <f>L35</f>
        <v>1756661</v>
      </c>
    </row>
    <row r="36" spans="1:13" ht="12.75">
      <c r="A36" s="248" t="s">
        <v>173</v>
      </c>
      <c r="B36" s="248"/>
      <c r="C36" s="248"/>
      <c r="D36" s="248"/>
      <c r="E36" s="248"/>
      <c r="F36" s="248"/>
      <c r="G36" s="248"/>
      <c r="H36" s="248"/>
      <c r="I36" s="81">
        <v>140</v>
      </c>
      <c r="J36" s="108"/>
      <c r="K36" s="107"/>
      <c r="L36" s="108"/>
      <c r="M36" s="107"/>
    </row>
    <row r="37" spans="1:13" ht="12.75">
      <c r="A37" s="248" t="s">
        <v>48</v>
      </c>
      <c r="B37" s="248"/>
      <c r="C37" s="248"/>
      <c r="D37" s="248"/>
      <c r="E37" s="248"/>
      <c r="F37" s="248"/>
      <c r="G37" s="248"/>
      <c r="H37" s="248"/>
      <c r="I37" s="81">
        <v>141</v>
      </c>
      <c r="J37" s="108">
        <v>71557</v>
      </c>
      <c r="K37" s="107">
        <f>J37</f>
        <v>71557</v>
      </c>
      <c r="L37" s="108">
        <v>62048</v>
      </c>
      <c r="M37" s="107">
        <f>L37</f>
        <v>62048</v>
      </c>
    </row>
    <row r="38" spans="1:13" ht="12.75">
      <c r="A38" s="248" t="s">
        <v>152</v>
      </c>
      <c r="B38" s="248"/>
      <c r="C38" s="248"/>
      <c r="D38" s="248"/>
      <c r="E38" s="248"/>
      <c r="F38" s="248"/>
      <c r="G38" s="248"/>
      <c r="H38" s="248"/>
      <c r="I38" s="81">
        <v>142</v>
      </c>
      <c r="J38" s="82"/>
      <c r="K38" s="82"/>
      <c r="L38" s="82"/>
      <c r="M38" s="82"/>
    </row>
    <row r="39" spans="1:13" ht="12.75">
      <c r="A39" s="248" t="s">
        <v>153</v>
      </c>
      <c r="B39" s="248"/>
      <c r="C39" s="248"/>
      <c r="D39" s="248"/>
      <c r="E39" s="248"/>
      <c r="F39" s="248"/>
      <c r="G39" s="248"/>
      <c r="H39" s="248"/>
      <c r="I39" s="81">
        <v>143</v>
      </c>
      <c r="J39" s="82"/>
      <c r="K39" s="82"/>
      <c r="L39" s="82"/>
      <c r="M39" s="82"/>
    </row>
    <row r="40" spans="1:13" ht="12.75">
      <c r="A40" s="248" t="s">
        <v>174</v>
      </c>
      <c r="B40" s="248"/>
      <c r="C40" s="248"/>
      <c r="D40" s="248"/>
      <c r="E40" s="248"/>
      <c r="F40" s="248"/>
      <c r="G40" s="248"/>
      <c r="H40" s="248"/>
      <c r="I40" s="81">
        <v>144</v>
      </c>
      <c r="J40" s="82"/>
      <c r="K40" s="82"/>
      <c r="L40" s="82"/>
      <c r="M40" s="82"/>
    </row>
    <row r="41" spans="1:13" ht="12.75">
      <c r="A41" s="248" t="s">
        <v>175</v>
      </c>
      <c r="B41" s="248"/>
      <c r="C41" s="248"/>
      <c r="D41" s="248"/>
      <c r="E41" s="248"/>
      <c r="F41" s="248"/>
      <c r="G41" s="248"/>
      <c r="H41" s="248"/>
      <c r="I41" s="81">
        <v>145</v>
      </c>
      <c r="J41" s="82"/>
      <c r="K41" s="82"/>
      <c r="L41" s="82"/>
      <c r="M41" s="82"/>
    </row>
    <row r="42" spans="1:13" ht="12.75">
      <c r="A42" s="248" t="s">
        <v>298</v>
      </c>
      <c r="B42" s="248"/>
      <c r="C42" s="248"/>
      <c r="D42" s="248"/>
      <c r="E42" s="248"/>
      <c r="F42" s="248"/>
      <c r="G42" s="248"/>
      <c r="H42" s="248"/>
      <c r="I42" s="81">
        <v>146</v>
      </c>
      <c r="J42" s="102">
        <f>J7+J27+J38+J40</f>
        <v>38803153</v>
      </c>
      <c r="K42" s="102">
        <f>K7+K27+K38+K40</f>
        <v>38803153</v>
      </c>
      <c r="L42" s="102">
        <f>L7+L27+L38+L40</f>
        <v>34805073</v>
      </c>
      <c r="M42" s="102">
        <f>M7+M27+M38+M40</f>
        <v>34805073</v>
      </c>
    </row>
    <row r="43" spans="1:13" ht="12.75">
      <c r="A43" s="248" t="s">
        <v>299</v>
      </c>
      <c r="B43" s="248"/>
      <c r="C43" s="248"/>
      <c r="D43" s="248"/>
      <c r="E43" s="248"/>
      <c r="F43" s="248"/>
      <c r="G43" s="248"/>
      <c r="H43" s="248"/>
      <c r="I43" s="81">
        <v>147</v>
      </c>
      <c r="J43" s="102">
        <f>J10+J33+J39+J41</f>
        <v>42591491</v>
      </c>
      <c r="K43" s="102">
        <f>K10+K33+K39+K41</f>
        <v>42591491</v>
      </c>
      <c r="L43" s="102">
        <f>L10+L33+L39+L41</f>
        <v>40637726</v>
      </c>
      <c r="M43" s="102">
        <f>M10+M33+M39+M41</f>
        <v>40637726</v>
      </c>
    </row>
    <row r="44" spans="1:13" ht="12.75">
      <c r="A44" s="248" t="s">
        <v>300</v>
      </c>
      <c r="B44" s="248"/>
      <c r="C44" s="248"/>
      <c r="D44" s="248"/>
      <c r="E44" s="248"/>
      <c r="F44" s="248"/>
      <c r="G44" s="248"/>
      <c r="H44" s="248"/>
      <c r="I44" s="81">
        <v>148</v>
      </c>
      <c r="J44" s="102">
        <f>J42-J43</f>
        <v>-3788338</v>
      </c>
      <c r="K44" s="102">
        <f>K42-K43</f>
        <v>-3788338</v>
      </c>
      <c r="L44" s="102">
        <f>L42-L43</f>
        <v>-5832653</v>
      </c>
      <c r="M44" s="102">
        <f>M42-M43</f>
        <v>-5832653</v>
      </c>
    </row>
    <row r="45" spans="1:13" ht="12.75">
      <c r="A45" s="263" t="s">
        <v>168</v>
      </c>
      <c r="B45" s="263"/>
      <c r="C45" s="263"/>
      <c r="D45" s="263"/>
      <c r="E45" s="263"/>
      <c r="F45" s="263"/>
      <c r="G45" s="263"/>
      <c r="H45" s="263"/>
      <c r="I45" s="81">
        <v>149</v>
      </c>
      <c r="J45" s="109"/>
      <c r="K45" s="109"/>
      <c r="L45" s="109"/>
      <c r="M45" s="109"/>
    </row>
    <row r="46" spans="1:13" ht="12.75">
      <c r="A46" s="263" t="s">
        <v>169</v>
      </c>
      <c r="B46" s="263"/>
      <c r="C46" s="263"/>
      <c r="D46" s="263"/>
      <c r="E46" s="263"/>
      <c r="F46" s="263"/>
      <c r="G46" s="263"/>
      <c r="H46" s="263"/>
      <c r="I46" s="81">
        <v>150</v>
      </c>
      <c r="J46" s="109">
        <f>IF(J43&gt;J42,J43-J42,0)</f>
        <v>3788338</v>
      </c>
      <c r="K46" s="109">
        <f>IF(K43&gt;K42,K43-K42,0)</f>
        <v>3788338</v>
      </c>
      <c r="L46" s="109">
        <f>IF(L43&gt;L42,L43-L42,0)</f>
        <v>5832653</v>
      </c>
      <c r="M46" s="109">
        <f>IF(M43&gt;M42,M43-M42,0)</f>
        <v>5832653</v>
      </c>
    </row>
    <row r="47" spans="1:13" ht="12.75">
      <c r="A47" s="248" t="s">
        <v>167</v>
      </c>
      <c r="B47" s="248"/>
      <c r="C47" s="248"/>
      <c r="D47" s="248"/>
      <c r="E47" s="248"/>
      <c r="F47" s="248"/>
      <c r="G47" s="248"/>
      <c r="H47" s="248"/>
      <c r="I47" s="81">
        <v>151</v>
      </c>
      <c r="J47" s="110"/>
      <c r="K47" s="111"/>
      <c r="L47" s="112"/>
      <c r="M47" s="113"/>
    </row>
    <row r="48" spans="1:13" ht="12.75">
      <c r="A48" s="248" t="s">
        <v>301</v>
      </c>
      <c r="B48" s="248"/>
      <c r="C48" s="248"/>
      <c r="D48" s="248"/>
      <c r="E48" s="248"/>
      <c r="F48" s="248"/>
      <c r="G48" s="248"/>
      <c r="H48" s="248"/>
      <c r="I48" s="81">
        <v>152</v>
      </c>
      <c r="J48" s="102">
        <f>J44-J47</f>
        <v>-3788338</v>
      </c>
      <c r="K48" s="102">
        <f>K44-K47</f>
        <v>-3788338</v>
      </c>
      <c r="L48" s="102">
        <f>L44-L47</f>
        <v>-5832653</v>
      </c>
      <c r="M48" s="102">
        <f>M44-M47</f>
        <v>-5832653</v>
      </c>
    </row>
    <row r="49" spans="1:13" ht="12.75">
      <c r="A49" s="263" t="s">
        <v>150</v>
      </c>
      <c r="B49" s="263"/>
      <c r="C49" s="263"/>
      <c r="D49" s="263"/>
      <c r="E49" s="263"/>
      <c r="F49" s="263"/>
      <c r="G49" s="263"/>
      <c r="H49" s="263"/>
      <c r="I49" s="81">
        <v>153</v>
      </c>
      <c r="J49" s="109">
        <f>IF(J48&gt;0,J48,0)</f>
        <v>0</v>
      </c>
      <c r="K49" s="109">
        <v>0</v>
      </c>
      <c r="L49" s="109">
        <f>IF(L48&gt;0,L48,0)</f>
        <v>0</v>
      </c>
      <c r="M49" s="109">
        <v>0</v>
      </c>
    </row>
    <row r="50" spans="1:13" ht="12.75">
      <c r="A50" s="263" t="s">
        <v>170</v>
      </c>
      <c r="B50" s="263"/>
      <c r="C50" s="263"/>
      <c r="D50" s="263"/>
      <c r="E50" s="263"/>
      <c r="F50" s="263"/>
      <c r="G50" s="263"/>
      <c r="H50" s="263"/>
      <c r="I50" s="81">
        <v>154</v>
      </c>
      <c r="J50" s="109">
        <f>IF(J48&lt;0,-J48,0)</f>
        <v>3788338</v>
      </c>
      <c r="K50" s="109">
        <f>IF(K48&lt;0,-K48,0)</f>
        <v>3788338</v>
      </c>
      <c r="L50" s="109">
        <f>IF(L48&lt;0,-L48,0)</f>
        <v>5832653</v>
      </c>
      <c r="M50" s="109">
        <f>IF(M48&lt;0,-M48,0)</f>
        <v>5832653</v>
      </c>
    </row>
    <row r="51" spans="1:13" ht="12.75" customHeight="1">
      <c r="A51" s="248" t="s">
        <v>249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</row>
    <row r="52" spans="1:13" ht="12.75" customHeight="1">
      <c r="A52" s="248" t="s">
        <v>146</v>
      </c>
      <c r="B52" s="248"/>
      <c r="C52" s="248"/>
      <c r="D52" s="248"/>
      <c r="E52" s="248"/>
      <c r="F52" s="248"/>
      <c r="G52" s="248"/>
      <c r="H52" s="248"/>
      <c r="I52" s="1"/>
      <c r="J52" s="114"/>
      <c r="K52" s="114"/>
      <c r="L52" s="114"/>
      <c r="M52" s="115"/>
    </row>
    <row r="53" spans="1:13" ht="12.75">
      <c r="A53" s="262" t="s">
        <v>182</v>
      </c>
      <c r="B53" s="262"/>
      <c r="C53" s="262"/>
      <c r="D53" s="262"/>
      <c r="E53" s="262"/>
      <c r="F53" s="262"/>
      <c r="G53" s="262"/>
      <c r="H53" s="262"/>
      <c r="I53" s="81">
        <v>155</v>
      </c>
      <c r="J53" s="109"/>
      <c r="K53" s="109"/>
      <c r="L53" s="109"/>
      <c r="M53" s="109"/>
    </row>
    <row r="54" spans="1:13" ht="12.75">
      <c r="A54" s="262" t="s">
        <v>183</v>
      </c>
      <c r="B54" s="262"/>
      <c r="C54" s="262"/>
      <c r="D54" s="262"/>
      <c r="E54" s="262"/>
      <c r="F54" s="262"/>
      <c r="G54" s="262"/>
      <c r="H54" s="262"/>
      <c r="I54" s="81">
        <v>156</v>
      </c>
      <c r="J54" s="82"/>
      <c r="K54" s="82"/>
      <c r="L54" s="82"/>
      <c r="M54" s="82"/>
    </row>
    <row r="55" spans="1:13" ht="12.75" customHeight="1">
      <c r="A55" s="248" t="s">
        <v>148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</row>
    <row r="56" spans="1:13" ht="12.75">
      <c r="A56" s="248" t="s">
        <v>158</v>
      </c>
      <c r="B56" s="248"/>
      <c r="C56" s="248"/>
      <c r="D56" s="248"/>
      <c r="E56" s="248"/>
      <c r="F56" s="248"/>
      <c r="G56" s="248"/>
      <c r="H56" s="248"/>
      <c r="I56" s="81">
        <v>157</v>
      </c>
      <c r="J56" s="82">
        <f>J48</f>
        <v>-3788338</v>
      </c>
      <c r="K56" s="82">
        <f>K48</f>
        <v>-3788338</v>
      </c>
      <c r="L56" s="82">
        <f>L48</f>
        <v>-5832653</v>
      </c>
      <c r="M56" s="82">
        <f>M48</f>
        <v>-5832653</v>
      </c>
    </row>
    <row r="57" spans="1:13" ht="12.75">
      <c r="A57" s="248" t="s">
        <v>302</v>
      </c>
      <c r="B57" s="248"/>
      <c r="C57" s="248"/>
      <c r="D57" s="248"/>
      <c r="E57" s="248"/>
      <c r="F57" s="248"/>
      <c r="G57" s="248"/>
      <c r="H57" s="248"/>
      <c r="I57" s="81">
        <v>158</v>
      </c>
      <c r="J57" s="109">
        <f>SUM(J58:J64)</f>
        <v>701973</v>
      </c>
      <c r="K57" s="109">
        <f>SUM(K58:K64)</f>
        <v>701973</v>
      </c>
      <c r="L57" s="109">
        <f>SUM(L58:L64)</f>
        <v>715793</v>
      </c>
      <c r="M57" s="109">
        <f>SUM(M58:M64)</f>
        <v>715793</v>
      </c>
    </row>
    <row r="58" spans="1:13" ht="12.75">
      <c r="A58" s="248" t="s">
        <v>176</v>
      </c>
      <c r="B58" s="248"/>
      <c r="C58" s="248"/>
      <c r="D58" s="248"/>
      <c r="E58" s="248"/>
      <c r="F58" s="248"/>
      <c r="G58" s="248"/>
      <c r="H58" s="248"/>
      <c r="I58" s="81">
        <v>159</v>
      </c>
      <c r="J58" s="82"/>
      <c r="K58" s="82"/>
      <c r="L58" s="82"/>
      <c r="M58" s="82"/>
    </row>
    <row r="59" spans="1:13" ht="26.25" customHeight="1">
      <c r="A59" s="248" t="s">
        <v>177</v>
      </c>
      <c r="B59" s="248"/>
      <c r="C59" s="248"/>
      <c r="D59" s="248"/>
      <c r="E59" s="248"/>
      <c r="F59" s="248"/>
      <c r="G59" s="248"/>
      <c r="H59" s="248"/>
      <c r="I59" s="81">
        <v>160</v>
      </c>
      <c r="J59" s="82">
        <v>701973</v>
      </c>
      <c r="K59" s="82">
        <f>J59</f>
        <v>701973</v>
      </c>
      <c r="L59" s="155">
        <v>701938</v>
      </c>
      <c r="M59" s="82">
        <f>L59</f>
        <v>701938</v>
      </c>
    </row>
    <row r="60" spans="1:13" ht="24" customHeight="1">
      <c r="A60" s="248" t="s">
        <v>29</v>
      </c>
      <c r="B60" s="248"/>
      <c r="C60" s="248"/>
      <c r="D60" s="248"/>
      <c r="E60" s="248"/>
      <c r="F60" s="248"/>
      <c r="G60" s="248"/>
      <c r="H60" s="248"/>
      <c r="I60" s="81">
        <v>161</v>
      </c>
      <c r="J60" s="82"/>
      <c r="K60" s="82"/>
      <c r="L60" s="154"/>
      <c r="M60" s="82"/>
    </row>
    <row r="61" spans="1:13" ht="13.5">
      <c r="A61" s="248" t="s">
        <v>178</v>
      </c>
      <c r="B61" s="248"/>
      <c r="C61" s="248"/>
      <c r="D61" s="248"/>
      <c r="E61" s="248"/>
      <c r="F61" s="248"/>
      <c r="G61" s="248"/>
      <c r="H61" s="248"/>
      <c r="I61" s="81">
        <v>162</v>
      </c>
      <c r="J61" s="82">
        <v>0</v>
      </c>
      <c r="K61" s="82">
        <f>J61</f>
        <v>0</v>
      </c>
      <c r="L61" s="153">
        <v>13855</v>
      </c>
      <c r="M61" s="82">
        <f>L61</f>
        <v>13855</v>
      </c>
    </row>
    <row r="62" spans="1:13" ht="25.5" customHeight="1">
      <c r="A62" s="248" t="s">
        <v>179</v>
      </c>
      <c r="B62" s="248"/>
      <c r="C62" s="248"/>
      <c r="D62" s="248"/>
      <c r="E62" s="248"/>
      <c r="F62" s="248"/>
      <c r="G62" s="248"/>
      <c r="H62" s="248"/>
      <c r="I62" s="81">
        <v>163</v>
      </c>
      <c r="J62" s="82"/>
      <c r="K62" s="82"/>
      <c r="L62" s="82"/>
      <c r="M62" s="82"/>
    </row>
    <row r="63" spans="1:13" ht="12.75">
      <c r="A63" s="248" t="s">
        <v>180</v>
      </c>
      <c r="B63" s="248"/>
      <c r="C63" s="248"/>
      <c r="D63" s="248"/>
      <c r="E63" s="248"/>
      <c r="F63" s="248"/>
      <c r="G63" s="248"/>
      <c r="H63" s="248"/>
      <c r="I63" s="81">
        <v>164</v>
      </c>
      <c r="J63" s="82"/>
      <c r="K63" s="82"/>
      <c r="L63" s="82"/>
      <c r="M63" s="82"/>
    </row>
    <row r="64" spans="1:13" ht="12.75">
      <c r="A64" s="248" t="s">
        <v>181</v>
      </c>
      <c r="B64" s="248"/>
      <c r="C64" s="248"/>
      <c r="D64" s="248"/>
      <c r="E64" s="248"/>
      <c r="F64" s="248"/>
      <c r="G64" s="248"/>
      <c r="H64" s="248"/>
      <c r="I64" s="81">
        <v>165</v>
      </c>
      <c r="J64" s="82"/>
      <c r="K64" s="82"/>
      <c r="L64" s="82"/>
      <c r="M64" s="82"/>
    </row>
    <row r="65" spans="1:13" ht="12.75">
      <c r="A65" s="248" t="s">
        <v>171</v>
      </c>
      <c r="B65" s="248"/>
      <c r="C65" s="248"/>
      <c r="D65" s="248"/>
      <c r="E65" s="248"/>
      <c r="F65" s="248"/>
      <c r="G65" s="248"/>
      <c r="H65" s="248"/>
      <c r="I65" s="81">
        <v>166</v>
      </c>
      <c r="J65" s="82"/>
      <c r="K65" s="82"/>
      <c r="L65" s="82"/>
      <c r="M65" s="82"/>
    </row>
    <row r="66" spans="1:13" ht="12.75">
      <c r="A66" s="248" t="s">
        <v>303</v>
      </c>
      <c r="B66" s="248"/>
      <c r="C66" s="248"/>
      <c r="D66" s="248"/>
      <c r="E66" s="248"/>
      <c r="F66" s="248"/>
      <c r="G66" s="248"/>
      <c r="H66" s="248"/>
      <c r="I66" s="81">
        <v>167</v>
      </c>
      <c r="J66" s="109">
        <f>J57-J65</f>
        <v>701973</v>
      </c>
      <c r="K66" s="109">
        <f>K57-K65</f>
        <v>701973</v>
      </c>
      <c r="L66" s="109">
        <f>L57-L65</f>
        <v>715793</v>
      </c>
      <c r="M66" s="109">
        <f>M57-M65</f>
        <v>715793</v>
      </c>
    </row>
    <row r="67" spans="1:13" ht="12.75">
      <c r="A67" s="248" t="s">
        <v>151</v>
      </c>
      <c r="B67" s="248"/>
      <c r="C67" s="248"/>
      <c r="D67" s="248"/>
      <c r="E67" s="248"/>
      <c r="F67" s="248"/>
      <c r="G67" s="248"/>
      <c r="H67" s="248"/>
      <c r="I67" s="81">
        <v>168</v>
      </c>
      <c r="J67" s="109">
        <f>J56+J66</f>
        <v>-3086365</v>
      </c>
      <c r="K67" s="109">
        <f>K56+K66</f>
        <v>-3086365</v>
      </c>
      <c r="L67" s="109">
        <f>L56+L66</f>
        <v>-5116860</v>
      </c>
      <c r="M67" s="109">
        <f>M56+M66</f>
        <v>-5116860</v>
      </c>
    </row>
    <row r="68" spans="1:13" ht="12.75" customHeight="1">
      <c r="A68" s="248" t="s">
        <v>250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1:13" ht="12.75" customHeight="1">
      <c r="A69" s="248" t="s">
        <v>147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62" t="s">
        <v>182</v>
      </c>
      <c r="B70" s="262"/>
      <c r="C70" s="262"/>
      <c r="D70" s="262"/>
      <c r="E70" s="262"/>
      <c r="F70" s="262"/>
      <c r="G70" s="262"/>
      <c r="H70" s="262"/>
      <c r="I70" s="81">
        <v>169</v>
      </c>
      <c r="J70" s="82">
        <f>J67</f>
        <v>-3086365</v>
      </c>
      <c r="K70" s="82">
        <f>K67</f>
        <v>-3086365</v>
      </c>
      <c r="L70" s="82">
        <f>L67</f>
        <v>-5116860</v>
      </c>
      <c r="M70" s="82">
        <f>M67</f>
        <v>-5116860</v>
      </c>
    </row>
    <row r="71" spans="1:13" ht="12.75">
      <c r="A71" s="262" t="s">
        <v>183</v>
      </c>
      <c r="B71" s="262"/>
      <c r="C71" s="262"/>
      <c r="D71" s="262"/>
      <c r="E71" s="262"/>
      <c r="F71" s="262"/>
      <c r="G71" s="262"/>
      <c r="H71" s="262"/>
      <c r="I71" s="81">
        <v>170</v>
      </c>
      <c r="J71" s="82"/>
      <c r="K71" s="82"/>
      <c r="L71" s="82"/>
      <c r="M71" s="82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50:H50"/>
    <mergeCell ref="A35:H35"/>
    <mergeCell ref="A36:H36"/>
    <mergeCell ref="A37:H37"/>
    <mergeCell ref="A38:H38"/>
    <mergeCell ref="A39:H39"/>
    <mergeCell ref="A40:H40"/>
    <mergeCell ref="A57:H57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62:H62"/>
    <mergeCell ref="A51:M51"/>
    <mergeCell ref="A52:H52"/>
    <mergeCell ref="A70:H70"/>
    <mergeCell ref="A58:H58"/>
    <mergeCell ref="A59:H59"/>
    <mergeCell ref="A60:H60"/>
    <mergeCell ref="A61:H61"/>
    <mergeCell ref="A56:H56"/>
    <mergeCell ref="A55:M55"/>
    <mergeCell ref="A63:H63"/>
    <mergeCell ref="A64:H64"/>
    <mergeCell ref="A2:M2"/>
    <mergeCell ref="A1:M1"/>
    <mergeCell ref="A71:H71"/>
    <mergeCell ref="A65:H65"/>
    <mergeCell ref="A66:H66"/>
    <mergeCell ref="A67:H67"/>
    <mergeCell ref="A68:M68"/>
    <mergeCell ref="A69:M69"/>
  </mergeCells>
  <dataValidations count="3">
    <dataValidation type="whole" operator="notEqual" allowBlank="1" showInputMessage="1" showErrorMessage="1" errorTitle="Pogrešan unos" error="Mogu se unijeti samo cjelobrojne vrijednosti." sqref="M61 J54:L54 K70:M70 K56:M57 J70:J71 K71:L71 J56:J67 K58 K61:K67 L58:L67 M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3:L41 M26:M27 M33:M37 J16:J27 L47 K33:K37 J42:M46 J28:M32 J53:M53 M12:M16 J12:K15 K26:K27 K16 M20:M22 K20:K22 J7:M10 L12:L27 J33:J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11.140625" defaultRowHeight="12.75"/>
  <cols>
    <col min="1" max="6" width="11.140625" style="76" customWidth="1"/>
    <col min="7" max="7" width="5.28125" style="76" customWidth="1"/>
    <col min="8" max="8" width="3.421875" style="76" customWidth="1"/>
    <col min="9" max="16384" width="11.140625" style="76" customWidth="1"/>
  </cols>
  <sheetData>
    <row r="1" spans="1:11" s="146" customFormat="1" ht="12.75" customHeight="1">
      <c r="A1" s="276" t="s">
        <v>126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s="146" customFormat="1" ht="12.75" customHeight="1">
      <c r="A2" s="277" t="s">
        <v>310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55" t="s">
        <v>266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5.5">
      <c r="A4" s="275" t="s">
        <v>40</v>
      </c>
      <c r="B4" s="275"/>
      <c r="C4" s="275"/>
      <c r="D4" s="275"/>
      <c r="E4" s="275"/>
      <c r="F4" s="275"/>
      <c r="G4" s="275"/>
      <c r="H4" s="275"/>
      <c r="I4" s="116" t="s">
        <v>281</v>
      </c>
      <c r="J4" s="116" t="s">
        <v>255</v>
      </c>
      <c r="K4" s="116" t="s">
        <v>256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117">
        <v>2</v>
      </c>
      <c r="J5" s="118" t="s">
        <v>224</v>
      </c>
      <c r="K5" s="118" t="s">
        <v>225</v>
      </c>
    </row>
    <row r="6" spans="1:11" ht="12.75">
      <c r="A6" s="232" t="s">
        <v>120</v>
      </c>
      <c r="B6" s="233"/>
      <c r="C6" s="233"/>
      <c r="D6" s="233"/>
      <c r="E6" s="233"/>
      <c r="F6" s="233"/>
      <c r="G6" s="233"/>
      <c r="H6" s="233"/>
      <c r="I6" s="273"/>
      <c r="J6" s="273"/>
      <c r="K6" s="274"/>
    </row>
    <row r="7" spans="1:11" ht="12.75">
      <c r="A7" s="240" t="s">
        <v>24</v>
      </c>
      <c r="B7" s="241"/>
      <c r="C7" s="241"/>
      <c r="D7" s="241"/>
      <c r="E7" s="241"/>
      <c r="F7" s="241"/>
      <c r="G7" s="241"/>
      <c r="H7" s="241"/>
      <c r="I7" s="91">
        <v>1</v>
      </c>
      <c r="J7" s="119">
        <v>-3788338</v>
      </c>
      <c r="K7" s="119">
        <v>-5832653</v>
      </c>
    </row>
    <row r="8" spans="1:11" ht="12.75">
      <c r="A8" s="240" t="s">
        <v>25</v>
      </c>
      <c r="B8" s="241"/>
      <c r="C8" s="241"/>
      <c r="D8" s="241"/>
      <c r="E8" s="241"/>
      <c r="F8" s="241"/>
      <c r="G8" s="241"/>
      <c r="H8" s="241"/>
      <c r="I8" s="91">
        <v>2</v>
      </c>
      <c r="J8" s="119">
        <v>2014348</v>
      </c>
      <c r="K8" s="119">
        <v>2016454</v>
      </c>
    </row>
    <row r="9" spans="1:11" ht="12.75">
      <c r="A9" s="240" t="s">
        <v>26</v>
      </c>
      <c r="B9" s="241"/>
      <c r="C9" s="241"/>
      <c r="D9" s="241"/>
      <c r="E9" s="241"/>
      <c r="F9" s="241"/>
      <c r="G9" s="241"/>
      <c r="H9" s="241"/>
      <c r="I9" s="91">
        <v>3</v>
      </c>
      <c r="J9" s="119"/>
      <c r="K9" s="119">
        <v>1241626</v>
      </c>
    </row>
    <row r="10" spans="1:11" ht="12.75">
      <c r="A10" s="240" t="s">
        <v>27</v>
      </c>
      <c r="B10" s="241"/>
      <c r="C10" s="241"/>
      <c r="D10" s="241"/>
      <c r="E10" s="241"/>
      <c r="F10" s="241"/>
      <c r="G10" s="241"/>
      <c r="H10" s="241"/>
      <c r="I10" s="91">
        <v>4</v>
      </c>
      <c r="J10" s="119">
        <v>1123197</v>
      </c>
      <c r="K10" s="119">
        <v>5450632</v>
      </c>
    </row>
    <row r="11" spans="1:11" ht="12.75">
      <c r="A11" s="240" t="s">
        <v>28</v>
      </c>
      <c r="B11" s="241"/>
      <c r="C11" s="241"/>
      <c r="D11" s="241"/>
      <c r="E11" s="241"/>
      <c r="F11" s="241"/>
      <c r="G11" s="241"/>
      <c r="H11" s="241"/>
      <c r="I11" s="91">
        <v>5</v>
      </c>
      <c r="J11" s="119"/>
      <c r="K11" s="119"/>
    </row>
    <row r="12" spans="1:11" ht="12.75">
      <c r="A12" s="240" t="s">
        <v>32</v>
      </c>
      <c r="B12" s="241"/>
      <c r="C12" s="241"/>
      <c r="D12" s="241"/>
      <c r="E12" s="241"/>
      <c r="F12" s="241"/>
      <c r="G12" s="241"/>
      <c r="H12" s="241"/>
      <c r="I12" s="91">
        <v>6</v>
      </c>
      <c r="J12" s="119">
        <v>1869658</v>
      </c>
      <c r="K12" s="119"/>
    </row>
    <row r="13" spans="1:11" ht="12.75">
      <c r="A13" s="271" t="s">
        <v>121</v>
      </c>
      <c r="B13" s="272"/>
      <c r="C13" s="272"/>
      <c r="D13" s="272"/>
      <c r="E13" s="272"/>
      <c r="F13" s="272"/>
      <c r="G13" s="272"/>
      <c r="H13" s="272"/>
      <c r="I13" s="91">
        <v>7</v>
      </c>
      <c r="J13" s="120">
        <f>J7+J8+J9+J10+J11+J12</f>
        <v>1218865</v>
      </c>
      <c r="K13" s="120">
        <f>K7+K8+K9+K10+K11+K12</f>
        <v>2876059</v>
      </c>
    </row>
    <row r="14" spans="1:11" ht="12.75">
      <c r="A14" s="240" t="s">
        <v>33</v>
      </c>
      <c r="B14" s="241"/>
      <c r="C14" s="241"/>
      <c r="D14" s="241"/>
      <c r="E14" s="241"/>
      <c r="F14" s="241"/>
      <c r="G14" s="241"/>
      <c r="H14" s="241"/>
      <c r="I14" s="91">
        <v>8</v>
      </c>
      <c r="J14" s="121">
        <v>4071428</v>
      </c>
      <c r="K14" s="121"/>
    </row>
    <row r="15" spans="1:11" ht="12.75">
      <c r="A15" s="240" t="s">
        <v>34</v>
      </c>
      <c r="B15" s="241"/>
      <c r="C15" s="241"/>
      <c r="D15" s="241"/>
      <c r="E15" s="241"/>
      <c r="F15" s="241"/>
      <c r="G15" s="241"/>
      <c r="H15" s="241"/>
      <c r="I15" s="91">
        <v>9</v>
      </c>
      <c r="J15" s="121"/>
      <c r="K15" s="121"/>
    </row>
    <row r="16" spans="1:11" ht="12.75">
      <c r="A16" s="240" t="s">
        <v>35</v>
      </c>
      <c r="B16" s="241"/>
      <c r="C16" s="241"/>
      <c r="D16" s="241"/>
      <c r="E16" s="241"/>
      <c r="F16" s="241"/>
      <c r="G16" s="241"/>
      <c r="H16" s="241"/>
      <c r="I16" s="91">
        <v>10</v>
      </c>
      <c r="J16" s="121">
        <v>2390643</v>
      </c>
      <c r="K16" s="121">
        <v>4586613</v>
      </c>
    </row>
    <row r="17" spans="1:11" ht="12.75">
      <c r="A17" s="240" t="s">
        <v>36</v>
      </c>
      <c r="B17" s="241"/>
      <c r="C17" s="241"/>
      <c r="D17" s="241"/>
      <c r="E17" s="241"/>
      <c r="F17" s="241"/>
      <c r="G17" s="241"/>
      <c r="H17" s="241"/>
      <c r="I17" s="91">
        <v>11</v>
      </c>
      <c r="J17" s="121"/>
      <c r="K17" s="121">
        <v>636740</v>
      </c>
    </row>
    <row r="18" spans="1:11" ht="12.75">
      <c r="A18" s="271" t="s">
        <v>122</v>
      </c>
      <c r="B18" s="272"/>
      <c r="C18" s="272"/>
      <c r="D18" s="272"/>
      <c r="E18" s="272"/>
      <c r="F18" s="272"/>
      <c r="G18" s="272"/>
      <c r="H18" s="272"/>
      <c r="I18" s="91">
        <v>12</v>
      </c>
      <c r="J18" s="122">
        <f>J14+J15+J16+J17</f>
        <v>6462071</v>
      </c>
      <c r="K18" s="122">
        <f>K14+K15+K16+K17</f>
        <v>5223353</v>
      </c>
    </row>
    <row r="19" spans="1:11" ht="28.5" customHeight="1">
      <c r="A19" s="271" t="s">
        <v>20</v>
      </c>
      <c r="B19" s="272"/>
      <c r="C19" s="272"/>
      <c r="D19" s="272"/>
      <c r="E19" s="272"/>
      <c r="F19" s="272"/>
      <c r="G19" s="272"/>
      <c r="H19" s="272"/>
      <c r="I19" s="91">
        <v>13</v>
      </c>
      <c r="J19" s="139">
        <f>IF(J13&gt;J18,J13-J18,0)</f>
        <v>0</v>
      </c>
      <c r="K19" s="139">
        <f>IF(K13&gt;K18,K13-K18,0)</f>
        <v>0</v>
      </c>
    </row>
    <row r="20" spans="1:11" ht="27" customHeight="1">
      <c r="A20" s="271" t="s">
        <v>21</v>
      </c>
      <c r="B20" s="272"/>
      <c r="C20" s="272"/>
      <c r="D20" s="272"/>
      <c r="E20" s="272"/>
      <c r="F20" s="272"/>
      <c r="G20" s="272"/>
      <c r="H20" s="272"/>
      <c r="I20" s="91">
        <v>14</v>
      </c>
      <c r="J20" s="140">
        <f>IF(J18&gt;J13,J18-J13,0)</f>
        <v>5243206</v>
      </c>
      <c r="K20" s="140">
        <f>IF(K18&gt;K13,K18-K13,0)</f>
        <v>2347294</v>
      </c>
    </row>
    <row r="21" spans="1:11" ht="12.75">
      <c r="A21" s="232" t="s">
        <v>123</v>
      </c>
      <c r="B21" s="233"/>
      <c r="C21" s="233"/>
      <c r="D21" s="233"/>
      <c r="E21" s="233"/>
      <c r="F21" s="233"/>
      <c r="G21" s="233"/>
      <c r="H21" s="233"/>
      <c r="I21" s="273"/>
      <c r="J21" s="273"/>
      <c r="K21" s="274"/>
    </row>
    <row r="22" spans="1:11" ht="12.75">
      <c r="A22" s="240" t="s">
        <v>137</v>
      </c>
      <c r="B22" s="241"/>
      <c r="C22" s="241"/>
      <c r="D22" s="241"/>
      <c r="E22" s="241"/>
      <c r="F22" s="241"/>
      <c r="G22" s="241"/>
      <c r="H22" s="241"/>
      <c r="I22" s="91">
        <v>15</v>
      </c>
      <c r="J22" s="119"/>
      <c r="K22" s="119"/>
    </row>
    <row r="23" spans="1:11" ht="12.75">
      <c r="A23" s="240" t="s">
        <v>138</v>
      </c>
      <c r="B23" s="241"/>
      <c r="C23" s="241"/>
      <c r="D23" s="241"/>
      <c r="E23" s="241"/>
      <c r="F23" s="241"/>
      <c r="G23" s="241"/>
      <c r="H23" s="241"/>
      <c r="I23" s="91">
        <v>16</v>
      </c>
      <c r="J23" s="119"/>
      <c r="K23" s="119"/>
    </row>
    <row r="24" spans="1:11" ht="12.75">
      <c r="A24" s="240" t="s">
        <v>139</v>
      </c>
      <c r="B24" s="241"/>
      <c r="C24" s="241"/>
      <c r="D24" s="241"/>
      <c r="E24" s="241"/>
      <c r="F24" s="241"/>
      <c r="G24" s="241"/>
      <c r="H24" s="241"/>
      <c r="I24" s="91">
        <v>17</v>
      </c>
      <c r="J24" s="119"/>
      <c r="K24" s="119"/>
    </row>
    <row r="25" spans="1:11" ht="12.75">
      <c r="A25" s="240" t="s">
        <v>140</v>
      </c>
      <c r="B25" s="241"/>
      <c r="C25" s="241"/>
      <c r="D25" s="241"/>
      <c r="E25" s="241"/>
      <c r="F25" s="241"/>
      <c r="G25" s="241"/>
      <c r="H25" s="241"/>
      <c r="I25" s="91">
        <v>18</v>
      </c>
      <c r="J25" s="119"/>
      <c r="K25" s="119"/>
    </row>
    <row r="26" spans="1:11" ht="12.75">
      <c r="A26" s="240" t="s">
        <v>141</v>
      </c>
      <c r="B26" s="241"/>
      <c r="C26" s="241"/>
      <c r="D26" s="241"/>
      <c r="E26" s="241"/>
      <c r="F26" s="241"/>
      <c r="G26" s="241"/>
      <c r="H26" s="241"/>
      <c r="I26" s="91">
        <v>19</v>
      </c>
      <c r="J26" s="119">
        <v>1710517</v>
      </c>
      <c r="K26" s="119">
        <v>396456</v>
      </c>
    </row>
    <row r="27" spans="1:11" ht="12.75">
      <c r="A27" s="271" t="s">
        <v>127</v>
      </c>
      <c r="B27" s="272"/>
      <c r="C27" s="272"/>
      <c r="D27" s="272"/>
      <c r="E27" s="272"/>
      <c r="F27" s="272"/>
      <c r="G27" s="272"/>
      <c r="H27" s="272"/>
      <c r="I27" s="91">
        <v>20</v>
      </c>
      <c r="J27" s="122">
        <f>SUM(J22:J26)</f>
        <v>1710517</v>
      </c>
      <c r="K27" s="122">
        <f>SUM(K22:K26)</f>
        <v>396456</v>
      </c>
    </row>
    <row r="28" spans="1:11" ht="12.75">
      <c r="A28" s="240" t="s">
        <v>91</v>
      </c>
      <c r="B28" s="241"/>
      <c r="C28" s="241"/>
      <c r="D28" s="241"/>
      <c r="E28" s="241"/>
      <c r="F28" s="241"/>
      <c r="G28" s="241"/>
      <c r="H28" s="241"/>
      <c r="I28" s="91">
        <v>21</v>
      </c>
      <c r="J28" s="121">
        <v>382537</v>
      </c>
      <c r="K28" s="121">
        <v>544935</v>
      </c>
    </row>
    <row r="29" spans="1:11" ht="12.75">
      <c r="A29" s="240" t="s">
        <v>92</v>
      </c>
      <c r="B29" s="241"/>
      <c r="C29" s="241"/>
      <c r="D29" s="241"/>
      <c r="E29" s="241"/>
      <c r="F29" s="241"/>
      <c r="G29" s="241"/>
      <c r="H29" s="241"/>
      <c r="I29" s="91">
        <v>22</v>
      </c>
      <c r="J29" s="121">
        <v>1689134</v>
      </c>
      <c r="K29" s="121"/>
    </row>
    <row r="30" spans="1:11" ht="12.75">
      <c r="A30" s="240" t="s">
        <v>8</v>
      </c>
      <c r="B30" s="241"/>
      <c r="C30" s="241"/>
      <c r="D30" s="241"/>
      <c r="E30" s="241"/>
      <c r="F30" s="241"/>
      <c r="G30" s="241"/>
      <c r="H30" s="241"/>
      <c r="I30" s="91">
        <v>23</v>
      </c>
      <c r="J30" s="121"/>
      <c r="K30" s="121"/>
    </row>
    <row r="31" spans="1:11" ht="12.75">
      <c r="A31" s="271" t="s">
        <v>2</v>
      </c>
      <c r="B31" s="272"/>
      <c r="C31" s="272"/>
      <c r="D31" s="272"/>
      <c r="E31" s="272"/>
      <c r="F31" s="272"/>
      <c r="G31" s="272"/>
      <c r="H31" s="272"/>
      <c r="I31" s="91">
        <v>24</v>
      </c>
      <c r="J31" s="122">
        <f>SUM(J28:J30)</f>
        <v>2071671</v>
      </c>
      <c r="K31" s="122">
        <f>SUM(K28:K30)</f>
        <v>544935</v>
      </c>
    </row>
    <row r="32" spans="1:11" ht="27" customHeight="1">
      <c r="A32" s="271" t="s">
        <v>22</v>
      </c>
      <c r="B32" s="272"/>
      <c r="C32" s="272"/>
      <c r="D32" s="272"/>
      <c r="E32" s="272"/>
      <c r="F32" s="272"/>
      <c r="G32" s="272"/>
      <c r="H32" s="272"/>
      <c r="I32" s="91">
        <v>25</v>
      </c>
      <c r="J32" s="139">
        <f>IF(J27&gt;J31,J27-J31,0)</f>
        <v>0</v>
      </c>
      <c r="K32" s="139">
        <f>IF(K27&gt;K31,K27-K31,0)</f>
        <v>0</v>
      </c>
    </row>
    <row r="33" spans="1:11" ht="27" customHeight="1">
      <c r="A33" s="271" t="s">
        <v>23</v>
      </c>
      <c r="B33" s="272"/>
      <c r="C33" s="272"/>
      <c r="D33" s="272"/>
      <c r="E33" s="272"/>
      <c r="F33" s="272"/>
      <c r="G33" s="272"/>
      <c r="H33" s="272"/>
      <c r="I33" s="91">
        <v>26</v>
      </c>
      <c r="J33" s="139">
        <f>IF(J31&gt;J27,J31-J27,0)</f>
        <v>361154</v>
      </c>
      <c r="K33" s="139">
        <f>IF(K31&gt;K27,K31-K27,0)</f>
        <v>148479</v>
      </c>
    </row>
    <row r="34" spans="1:11" ht="12.75">
      <c r="A34" s="232" t="s">
        <v>124</v>
      </c>
      <c r="B34" s="233"/>
      <c r="C34" s="233"/>
      <c r="D34" s="233"/>
      <c r="E34" s="233"/>
      <c r="F34" s="233"/>
      <c r="G34" s="233"/>
      <c r="H34" s="233"/>
      <c r="I34" s="273"/>
      <c r="J34" s="273"/>
      <c r="K34" s="274"/>
    </row>
    <row r="35" spans="1:11" ht="12.75">
      <c r="A35" s="240" t="s">
        <v>133</v>
      </c>
      <c r="B35" s="241"/>
      <c r="C35" s="241"/>
      <c r="D35" s="241"/>
      <c r="E35" s="241"/>
      <c r="F35" s="241"/>
      <c r="G35" s="241"/>
      <c r="H35" s="241"/>
      <c r="I35" s="91">
        <v>27</v>
      </c>
      <c r="J35" s="119"/>
      <c r="K35" s="119"/>
    </row>
    <row r="36" spans="1:11" ht="12.75">
      <c r="A36" s="240" t="s">
        <v>13</v>
      </c>
      <c r="B36" s="241"/>
      <c r="C36" s="241"/>
      <c r="D36" s="241"/>
      <c r="E36" s="241"/>
      <c r="F36" s="241"/>
      <c r="G36" s="241"/>
      <c r="H36" s="241"/>
      <c r="I36" s="91">
        <v>28</v>
      </c>
      <c r="J36" s="119">
        <v>4095645</v>
      </c>
      <c r="K36" s="119">
        <v>918230</v>
      </c>
    </row>
    <row r="37" spans="1:11" ht="12.75">
      <c r="A37" s="240" t="s">
        <v>14</v>
      </c>
      <c r="B37" s="241"/>
      <c r="C37" s="241"/>
      <c r="D37" s="241"/>
      <c r="E37" s="241"/>
      <c r="F37" s="241"/>
      <c r="G37" s="241"/>
      <c r="H37" s="241"/>
      <c r="I37" s="91">
        <v>29</v>
      </c>
      <c r="J37" s="119">
        <v>248483</v>
      </c>
      <c r="K37" s="119">
        <v>140207</v>
      </c>
    </row>
    <row r="38" spans="1:11" ht="12.75">
      <c r="A38" s="271" t="s">
        <v>49</v>
      </c>
      <c r="B38" s="272"/>
      <c r="C38" s="272"/>
      <c r="D38" s="272"/>
      <c r="E38" s="272"/>
      <c r="F38" s="272"/>
      <c r="G38" s="272"/>
      <c r="H38" s="272"/>
      <c r="I38" s="91">
        <v>30</v>
      </c>
      <c r="J38" s="121">
        <f>SUM(J35:J37)</f>
        <v>4344128</v>
      </c>
      <c r="K38" s="121">
        <f>SUM(K35:K37)</f>
        <v>1058437</v>
      </c>
    </row>
    <row r="39" spans="1:11" ht="12.75">
      <c r="A39" s="240" t="s">
        <v>15</v>
      </c>
      <c r="B39" s="241"/>
      <c r="C39" s="241"/>
      <c r="D39" s="241"/>
      <c r="E39" s="241"/>
      <c r="F39" s="241"/>
      <c r="G39" s="241"/>
      <c r="H39" s="241"/>
      <c r="I39" s="91">
        <v>31</v>
      </c>
      <c r="J39" s="121"/>
      <c r="K39" s="121"/>
    </row>
    <row r="40" spans="1:11" ht="12.75">
      <c r="A40" s="240" t="s">
        <v>16</v>
      </c>
      <c r="B40" s="241"/>
      <c r="C40" s="241"/>
      <c r="D40" s="241"/>
      <c r="E40" s="241"/>
      <c r="F40" s="241"/>
      <c r="G40" s="241"/>
      <c r="H40" s="241"/>
      <c r="I40" s="91">
        <v>32</v>
      </c>
      <c r="J40" s="121"/>
      <c r="K40" s="121"/>
    </row>
    <row r="41" spans="1:11" ht="12.75">
      <c r="A41" s="240" t="s">
        <v>17</v>
      </c>
      <c r="B41" s="241"/>
      <c r="C41" s="241"/>
      <c r="D41" s="241"/>
      <c r="E41" s="241"/>
      <c r="F41" s="241"/>
      <c r="G41" s="241"/>
      <c r="H41" s="241"/>
      <c r="I41" s="91">
        <v>33</v>
      </c>
      <c r="J41" s="121"/>
      <c r="K41" s="121"/>
    </row>
    <row r="42" spans="1:11" ht="12.75">
      <c r="A42" s="240" t="s">
        <v>18</v>
      </c>
      <c r="B42" s="241"/>
      <c r="C42" s="241"/>
      <c r="D42" s="241"/>
      <c r="E42" s="241"/>
      <c r="F42" s="241"/>
      <c r="G42" s="241"/>
      <c r="H42" s="241"/>
      <c r="I42" s="91">
        <v>34</v>
      </c>
      <c r="J42" s="121"/>
      <c r="K42" s="121"/>
    </row>
    <row r="43" spans="1:11" ht="12.75">
      <c r="A43" s="240" t="s">
        <v>19</v>
      </c>
      <c r="B43" s="241"/>
      <c r="C43" s="241"/>
      <c r="D43" s="241"/>
      <c r="E43" s="241"/>
      <c r="F43" s="241"/>
      <c r="G43" s="241"/>
      <c r="H43" s="241"/>
      <c r="I43" s="91">
        <v>35</v>
      </c>
      <c r="J43" s="121"/>
      <c r="K43" s="121"/>
    </row>
    <row r="44" spans="1:11" ht="12.75">
      <c r="A44" s="271" t="s">
        <v>50</v>
      </c>
      <c r="B44" s="272"/>
      <c r="C44" s="272"/>
      <c r="D44" s="272"/>
      <c r="E44" s="272"/>
      <c r="F44" s="272"/>
      <c r="G44" s="272"/>
      <c r="H44" s="272"/>
      <c r="I44" s="91">
        <v>36</v>
      </c>
      <c r="J44" s="124">
        <f>SUM(J39:J43)</f>
        <v>0</v>
      </c>
      <c r="K44" s="124">
        <f>SUM(K39:K43)</f>
        <v>0</v>
      </c>
    </row>
    <row r="45" spans="1:11" ht="25.5" customHeight="1">
      <c r="A45" s="271" t="s">
        <v>9</v>
      </c>
      <c r="B45" s="272"/>
      <c r="C45" s="272"/>
      <c r="D45" s="272"/>
      <c r="E45" s="272"/>
      <c r="F45" s="272"/>
      <c r="G45" s="272"/>
      <c r="H45" s="272"/>
      <c r="I45" s="91">
        <v>37</v>
      </c>
      <c r="J45" s="141">
        <f>IF(J38&gt;J44,J38-J44,0)</f>
        <v>4344128</v>
      </c>
      <c r="K45" s="141">
        <f>IF(K38&gt;K44,K38-K44,0)</f>
        <v>1058437</v>
      </c>
    </row>
    <row r="46" spans="1:11" ht="24" customHeight="1">
      <c r="A46" s="271" t="s">
        <v>10</v>
      </c>
      <c r="B46" s="272"/>
      <c r="C46" s="272"/>
      <c r="D46" s="272"/>
      <c r="E46" s="272"/>
      <c r="F46" s="272"/>
      <c r="G46" s="272"/>
      <c r="H46" s="272"/>
      <c r="I46" s="91">
        <v>38</v>
      </c>
      <c r="J46" s="141">
        <f>IF(J38&lt;J44,J44-J38,0)</f>
        <v>0</v>
      </c>
      <c r="K46" s="141">
        <f>IF(K38&lt;K44,K44-K38,0)</f>
        <v>0</v>
      </c>
    </row>
    <row r="47" spans="1:11" ht="12.75">
      <c r="A47" s="240" t="s">
        <v>51</v>
      </c>
      <c r="B47" s="241"/>
      <c r="C47" s="241"/>
      <c r="D47" s="241"/>
      <c r="E47" s="241"/>
      <c r="F47" s="241"/>
      <c r="G47" s="241"/>
      <c r="H47" s="241"/>
      <c r="I47" s="91">
        <v>39</v>
      </c>
      <c r="J47" s="125">
        <f>IF(J19-J20+J32-J33+J45-J46&gt;0,J19-J20+J32-J33+J45-J46,0)</f>
        <v>0</v>
      </c>
      <c r="K47" s="125">
        <f>IF(K19-K20+K32-K33+K45-K46&gt;0,K19-K20+K32-K33+K45-K46,0)</f>
        <v>0</v>
      </c>
    </row>
    <row r="48" spans="1:11" ht="12.75">
      <c r="A48" s="240" t="s">
        <v>52</v>
      </c>
      <c r="B48" s="241"/>
      <c r="C48" s="241"/>
      <c r="D48" s="241"/>
      <c r="E48" s="241"/>
      <c r="F48" s="241"/>
      <c r="G48" s="241"/>
      <c r="H48" s="241"/>
      <c r="I48" s="91">
        <v>40</v>
      </c>
      <c r="J48" s="123">
        <f>IF(J20-J19+J33-J32+J46-J45&gt;0,J20-J19+J33-J32+J46-J45,0)</f>
        <v>1260232</v>
      </c>
      <c r="K48" s="142">
        <f>IF(K20-K19+K33-K32+K46-K45&gt;0,K20-K19+K33-K32+K46-K45,0)</f>
        <v>1437336</v>
      </c>
    </row>
    <row r="49" spans="1:11" ht="12.75">
      <c r="A49" s="240" t="s">
        <v>125</v>
      </c>
      <c r="B49" s="241"/>
      <c r="C49" s="241"/>
      <c r="D49" s="241"/>
      <c r="E49" s="241"/>
      <c r="F49" s="241"/>
      <c r="G49" s="241"/>
      <c r="H49" s="241"/>
      <c r="I49" s="91">
        <v>41</v>
      </c>
      <c r="J49" s="143">
        <v>2850597</v>
      </c>
      <c r="K49" s="143">
        <v>1740190</v>
      </c>
    </row>
    <row r="50" spans="1:11" ht="12.75">
      <c r="A50" s="240" t="s">
        <v>134</v>
      </c>
      <c r="B50" s="241"/>
      <c r="C50" s="241"/>
      <c r="D50" s="241"/>
      <c r="E50" s="241"/>
      <c r="F50" s="241"/>
      <c r="G50" s="241"/>
      <c r="H50" s="241"/>
      <c r="I50" s="91">
        <v>42</v>
      </c>
      <c r="J50" s="126"/>
      <c r="K50" s="144"/>
    </row>
    <row r="51" spans="1:11" ht="12.75">
      <c r="A51" s="240" t="s">
        <v>135</v>
      </c>
      <c r="B51" s="241"/>
      <c r="C51" s="241"/>
      <c r="D51" s="241"/>
      <c r="E51" s="241"/>
      <c r="F51" s="241"/>
      <c r="G51" s="241"/>
      <c r="H51" s="241"/>
      <c r="I51" s="91">
        <v>43</v>
      </c>
      <c r="J51" s="124">
        <f>J49-J52</f>
        <v>1260232</v>
      </c>
      <c r="K51" s="124">
        <f>K49-K52</f>
        <v>1437336</v>
      </c>
    </row>
    <row r="52" spans="1:12" ht="12.75">
      <c r="A52" s="224" t="s">
        <v>136</v>
      </c>
      <c r="B52" s="225"/>
      <c r="C52" s="225"/>
      <c r="D52" s="225"/>
      <c r="E52" s="225"/>
      <c r="F52" s="225"/>
      <c r="G52" s="225"/>
      <c r="H52" s="225"/>
      <c r="I52" s="93">
        <v>44</v>
      </c>
      <c r="J52" s="127">
        <f>J49-J48</f>
        <v>1590365</v>
      </c>
      <c r="K52" s="127">
        <f>Bilanca!K64</f>
        <v>302854</v>
      </c>
      <c r="L52" s="96"/>
    </row>
    <row r="53" ht="12.75">
      <c r="J53" s="96"/>
    </row>
    <row r="54" spans="10:11" ht="12.75">
      <c r="J54" s="96"/>
      <c r="K54" s="96"/>
    </row>
    <row r="55" ht="12.75">
      <c r="K55" s="96"/>
    </row>
  </sheetData>
  <sheetProtection/>
  <mergeCells count="52">
    <mergeCell ref="A5:H5"/>
    <mergeCell ref="A6:K6"/>
    <mergeCell ref="A3:K3"/>
    <mergeCell ref="A1:K1"/>
    <mergeCell ref="A2:K2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5">
    <dataValidation type="whole" operator="notEqual" allowBlank="1" showInputMessage="1" showErrorMessage="1" errorTitle="Pogrešan unos" error="Mogu se unijeti samo cjelobrojne vrijednosti." sqref="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2:K52 J20:K20">
      <formula1>0</formula1>
    </dataValidation>
    <dataValidation operator="greaterThan" allowBlank="1" showInputMessage="1" showErrorMessage="1" sqref="J7:K12 J22:K26 J14:K17 J35:K43 J28:K30 J49:K49"/>
    <dataValidation type="whole" operator="greaterThanOrEqual" allowBlank="1" showErrorMessage="1" errorTitle="Pogrešan unos" error="Mogu se unijeti samo cjelobrojne pozitivne vrijednosti." sqref="J27:K27 J51:K51 J31:K33 J44:K46 J18:K19">
      <formula1>0</formula1>
    </dataValidation>
    <dataValidation allowBlank="1" sqref="J47:K4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12.7109375" defaultRowHeight="12.75"/>
  <cols>
    <col min="1" max="16384" width="12.7109375" style="76" customWidth="1"/>
  </cols>
  <sheetData>
    <row r="1" spans="1:12" s="146" customFormat="1" ht="15">
      <c r="A1" s="286" t="s">
        <v>222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149"/>
    </row>
    <row r="2" spans="1:12" s="146" customFormat="1" ht="15.75">
      <c r="A2" s="147"/>
      <c r="B2" s="148"/>
      <c r="C2" s="278" t="s">
        <v>223</v>
      </c>
      <c r="D2" s="278"/>
      <c r="E2" s="151">
        <v>42736</v>
      </c>
      <c r="F2" s="150" t="s">
        <v>194</v>
      </c>
      <c r="G2" s="279">
        <v>42825</v>
      </c>
      <c r="H2" s="280"/>
      <c r="I2" s="148"/>
      <c r="J2" s="148"/>
      <c r="K2" s="148"/>
      <c r="L2" s="152"/>
    </row>
    <row r="3" spans="1:11" ht="25.5">
      <c r="A3" s="275" t="s">
        <v>40</v>
      </c>
      <c r="B3" s="275"/>
      <c r="C3" s="275"/>
      <c r="D3" s="275"/>
      <c r="E3" s="275"/>
      <c r="F3" s="275"/>
      <c r="G3" s="275"/>
      <c r="H3" s="275"/>
      <c r="I3" s="116" t="s">
        <v>281</v>
      </c>
      <c r="J3" s="116" t="s">
        <v>114</v>
      </c>
      <c r="K3" s="116" t="s">
        <v>115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128">
        <v>2</v>
      </c>
      <c r="J4" s="129" t="s">
        <v>224</v>
      </c>
      <c r="K4" s="118" t="s">
        <v>225</v>
      </c>
    </row>
    <row r="5" spans="1:11" ht="12.75">
      <c r="A5" s="267" t="s">
        <v>226</v>
      </c>
      <c r="B5" s="267"/>
      <c r="C5" s="267"/>
      <c r="D5" s="267"/>
      <c r="E5" s="267"/>
      <c r="F5" s="267"/>
      <c r="G5" s="267"/>
      <c r="H5" s="267"/>
      <c r="I5" s="81">
        <v>1</v>
      </c>
      <c r="J5" s="130">
        <v>111040350</v>
      </c>
      <c r="K5" s="130">
        <v>111040350</v>
      </c>
    </row>
    <row r="6" spans="1:11" ht="12.75">
      <c r="A6" s="267" t="s">
        <v>227</v>
      </c>
      <c r="B6" s="267"/>
      <c r="C6" s="267"/>
      <c r="D6" s="267"/>
      <c r="E6" s="267"/>
      <c r="F6" s="267"/>
      <c r="G6" s="267"/>
      <c r="H6" s="267"/>
      <c r="I6" s="81">
        <v>2</v>
      </c>
      <c r="J6" s="82"/>
      <c r="K6" s="82"/>
    </row>
    <row r="7" spans="1:11" ht="12.75">
      <c r="A7" s="267" t="s">
        <v>228</v>
      </c>
      <c r="B7" s="267"/>
      <c r="C7" s="267"/>
      <c r="D7" s="267"/>
      <c r="E7" s="267"/>
      <c r="F7" s="267"/>
      <c r="G7" s="267"/>
      <c r="H7" s="267"/>
      <c r="I7" s="81">
        <v>3</v>
      </c>
      <c r="J7" s="131">
        <v>1737715</v>
      </c>
      <c r="K7" s="131">
        <v>1751570</v>
      </c>
    </row>
    <row r="8" spans="1:11" ht="12.75">
      <c r="A8" s="267" t="s">
        <v>229</v>
      </c>
      <c r="B8" s="267"/>
      <c r="C8" s="267"/>
      <c r="D8" s="267"/>
      <c r="E8" s="267"/>
      <c r="F8" s="267"/>
      <c r="G8" s="267"/>
      <c r="H8" s="267"/>
      <c r="I8" s="81">
        <v>4</v>
      </c>
      <c r="J8" s="131">
        <v>-53560559</v>
      </c>
      <c r="K8" s="131">
        <v>-68490844</v>
      </c>
    </row>
    <row r="9" spans="1:11" ht="12.75">
      <c r="A9" s="267" t="s">
        <v>230</v>
      </c>
      <c r="B9" s="267"/>
      <c r="C9" s="267"/>
      <c r="D9" s="267"/>
      <c r="E9" s="267"/>
      <c r="F9" s="267"/>
      <c r="G9" s="267"/>
      <c r="H9" s="267"/>
      <c r="I9" s="81">
        <v>5</v>
      </c>
      <c r="J9" s="96">
        <v>-15632225</v>
      </c>
      <c r="K9" s="96">
        <v>-5832653</v>
      </c>
    </row>
    <row r="10" spans="1:11" ht="12.75">
      <c r="A10" s="267" t="s">
        <v>231</v>
      </c>
      <c r="B10" s="267"/>
      <c r="C10" s="267"/>
      <c r="D10" s="267"/>
      <c r="E10" s="267"/>
      <c r="F10" s="267"/>
      <c r="G10" s="267"/>
      <c r="H10" s="267"/>
      <c r="I10" s="81">
        <v>6</v>
      </c>
      <c r="J10" s="82">
        <v>171280395</v>
      </c>
      <c r="K10" s="82">
        <v>170704806</v>
      </c>
    </row>
    <row r="11" spans="1:11" ht="12.75">
      <c r="A11" s="267" t="s">
        <v>232</v>
      </c>
      <c r="B11" s="267"/>
      <c r="C11" s="267"/>
      <c r="D11" s="267"/>
      <c r="E11" s="267"/>
      <c r="F11" s="267"/>
      <c r="G11" s="267"/>
      <c r="H11" s="267"/>
      <c r="I11" s="81">
        <v>7</v>
      </c>
      <c r="J11" s="82"/>
      <c r="K11" s="82"/>
    </row>
    <row r="12" spans="1:11" ht="12.75">
      <c r="A12" s="267" t="s">
        <v>233</v>
      </c>
      <c r="B12" s="267"/>
      <c r="C12" s="267"/>
      <c r="D12" s="267"/>
      <c r="E12" s="267"/>
      <c r="F12" s="267"/>
      <c r="G12" s="267"/>
      <c r="H12" s="267"/>
      <c r="I12" s="81">
        <v>8</v>
      </c>
      <c r="J12" s="82"/>
      <c r="K12" s="82"/>
    </row>
    <row r="13" spans="1:11" ht="12.75">
      <c r="A13" s="267" t="s">
        <v>234</v>
      </c>
      <c r="B13" s="267"/>
      <c r="C13" s="267"/>
      <c r="D13" s="267"/>
      <c r="E13" s="267"/>
      <c r="F13" s="267"/>
      <c r="G13" s="267"/>
      <c r="H13" s="267"/>
      <c r="I13" s="81">
        <v>9</v>
      </c>
      <c r="J13" s="82"/>
      <c r="K13" s="82"/>
    </row>
    <row r="14" spans="1:11" ht="12.75">
      <c r="A14" s="248" t="s">
        <v>235</v>
      </c>
      <c r="B14" s="248"/>
      <c r="C14" s="248"/>
      <c r="D14" s="248"/>
      <c r="E14" s="248"/>
      <c r="F14" s="248"/>
      <c r="G14" s="248"/>
      <c r="H14" s="248"/>
      <c r="I14" s="81">
        <v>10</v>
      </c>
      <c r="J14" s="102">
        <f>SUM(J5:J13)</f>
        <v>214865676</v>
      </c>
      <c r="K14" s="102">
        <f>SUM(K5:K13)</f>
        <v>209173229</v>
      </c>
    </row>
    <row r="15" spans="1:11" ht="12.75">
      <c r="A15" s="267" t="s">
        <v>236</v>
      </c>
      <c r="B15" s="267"/>
      <c r="C15" s="267"/>
      <c r="D15" s="267"/>
      <c r="E15" s="267"/>
      <c r="F15" s="267"/>
      <c r="G15" s="267"/>
      <c r="H15" s="267"/>
      <c r="I15" s="81">
        <v>11</v>
      </c>
      <c r="J15" s="82"/>
      <c r="K15" s="82"/>
    </row>
    <row r="16" spans="1:11" ht="12.75">
      <c r="A16" s="267" t="s">
        <v>237</v>
      </c>
      <c r="B16" s="267"/>
      <c r="C16" s="267"/>
      <c r="D16" s="267"/>
      <c r="E16" s="267"/>
      <c r="F16" s="267"/>
      <c r="G16" s="267"/>
      <c r="H16" s="267"/>
      <c r="I16" s="81">
        <v>12</v>
      </c>
      <c r="J16" s="82"/>
      <c r="K16" s="82"/>
    </row>
    <row r="17" spans="1:11" ht="12.75">
      <c r="A17" s="267" t="s">
        <v>238</v>
      </c>
      <c r="B17" s="267"/>
      <c r="C17" s="267"/>
      <c r="D17" s="267"/>
      <c r="E17" s="267"/>
      <c r="F17" s="267"/>
      <c r="G17" s="267"/>
      <c r="H17" s="267"/>
      <c r="I17" s="81">
        <v>13</v>
      </c>
      <c r="J17" s="82"/>
      <c r="K17" s="82"/>
    </row>
    <row r="18" spans="1:11" ht="12.75">
      <c r="A18" s="267" t="s">
        <v>239</v>
      </c>
      <c r="B18" s="267"/>
      <c r="C18" s="267"/>
      <c r="D18" s="267"/>
      <c r="E18" s="267"/>
      <c r="F18" s="267"/>
      <c r="G18" s="267"/>
      <c r="H18" s="267"/>
      <c r="I18" s="81">
        <v>14</v>
      </c>
      <c r="J18" s="82"/>
      <c r="K18" s="82"/>
    </row>
    <row r="19" spans="1:11" ht="12.75">
      <c r="A19" s="267" t="s">
        <v>240</v>
      </c>
      <c r="B19" s="267"/>
      <c r="C19" s="267"/>
      <c r="D19" s="267"/>
      <c r="E19" s="267"/>
      <c r="F19" s="267"/>
      <c r="G19" s="267"/>
      <c r="H19" s="267"/>
      <c r="I19" s="81">
        <v>15</v>
      </c>
      <c r="J19" s="82"/>
      <c r="K19" s="82"/>
    </row>
    <row r="20" spans="1:11" ht="12.75">
      <c r="A20" s="267" t="s">
        <v>241</v>
      </c>
      <c r="B20" s="267"/>
      <c r="C20" s="267"/>
      <c r="D20" s="267"/>
      <c r="E20" s="267"/>
      <c r="F20" s="267"/>
      <c r="G20" s="267"/>
      <c r="H20" s="267"/>
      <c r="I20" s="81">
        <v>16</v>
      </c>
      <c r="J20" s="82"/>
      <c r="K20" s="82"/>
    </row>
    <row r="21" spans="1:11" ht="12.75">
      <c r="A21" s="248" t="s">
        <v>242</v>
      </c>
      <c r="B21" s="248"/>
      <c r="C21" s="248"/>
      <c r="D21" s="248"/>
      <c r="E21" s="248"/>
      <c r="F21" s="248"/>
      <c r="G21" s="248"/>
      <c r="H21" s="248"/>
      <c r="I21" s="81">
        <v>17</v>
      </c>
      <c r="J21" s="109"/>
      <c r="K21" s="109"/>
    </row>
    <row r="22" spans="1:11" ht="12.75">
      <c r="A22" s="232"/>
      <c r="B22" s="233"/>
      <c r="C22" s="233"/>
      <c r="D22" s="233"/>
      <c r="E22" s="233"/>
      <c r="F22" s="233"/>
      <c r="G22" s="233"/>
      <c r="H22" s="233"/>
      <c r="I22" s="273"/>
      <c r="J22" s="273"/>
      <c r="K22" s="274"/>
    </row>
    <row r="23" spans="1:11" ht="12.75">
      <c r="A23" s="282" t="s">
        <v>243</v>
      </c>
      <c r="B23" s="283"/>
      <c r="C23" s="283"/>
      <c r="D23" s="283"/>
      <c r="E23" s="283"/>
      <c r="F23" s="283"/>
      <c r="G23" s="283"/>
      <c r="H23" s="283"/>
      <c r="I23" s="132">
        <v>18</v>
      </c>
      <c r="J23" s="133">
        <f>+J14</f>
        <v>214865676</v>
      </c>
      <c r="K23" s="133">
        <f>+K14</f>
        <v>209173229</v>
      </c>
    </row>
    <row r="24" spans="1:11" ht="17.25" customHeight="1">
      <c r="A24" s="224" t="s">
        <v>244</v>
      </c>
      <c r="B24" s="225"/>
      <c r="C24" s="225"/>
      <c r="D24" s="225"/>
      <c r="E24" s="225"/>
      <c r="F24" s="225"/>
      <c r="G24" s="225"/>
      <c r="H24" s="225"/>
      <c r="I24" s="93">
        <v>19</v>
      </c>
      <c r="J24" s="134"/>
      <c r="K24" s="134"/>
    </row>
    <row r="25" spans="1:11" ht="30" customHeight="1">
      <c r="A25" s="284" t="s">
        <v>245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6:K6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:K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psklepic</cp:lastModifiedBy>
  <cp:lastPrinted>2017-04-27T11:36:50Z</cp:lastPrinted>
  <dcterms:created xsi:type="dcterms:W3CDTF">2008-10-17T11:51:54Z</dcterms:created>
  <dcterms:modified xsi:type="dcterms:W3CDTF">2017-04-28T14:14:34Z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