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'Bilanca'!$A$1:$K$121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<sst xmlns="http://schemas.openxmlformats.org/spreadsheetml/2006/main" count="345" uniqueCount="314">
  <si>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</si>
  <si>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</si>
  <si>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</si>
  <si>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</si>
  <si>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</si>
  <si>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</si>
  <si>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</si>
  <si>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</si>
  <si>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</si>
  <si>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</si>
  <si>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</si>
  <si>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</si>
  <si>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</si>
  <si>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</si>
  <si>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</si>
  <si>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</si>
  <si>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</si>
  <si>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</si>
  <si>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</si>
  <si>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</si>
  <si>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</si>
  <si>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</si>
  <si>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</si>
  <si>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</si>
  <si>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</si>
  <si>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</si>
  <si>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</si>
  <si>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</si>
  <si>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</si>
  <si>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</si>
  <si>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</si>
  <si>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</si>
  <si>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</si>
  <si>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</si>
  <si>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</si>
  <si>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</si>
  <si>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</si>
  <si>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</si>
  <si>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</si>
  <si>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</si>
  <si>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</si>
  <si>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</si>
  <si>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</si>
  <si>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</si>
  <si>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</si>
  <si>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</si>
  <si>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</si>
  <si>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</si>
  <si>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</si>
  <si>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</si>
  <si>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</si>
  <si>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</si>
  <si>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</si>
  <si>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</si>
  <si>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</si>
  <si>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</si>
  <si>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</si>
  <si>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</si>
  <si>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</si>
  <si>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</si>
  <si>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</si>
  <si>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</si>
  <si>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</si>
  <si>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</si>
  <si>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</si>
  <si>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</si>
  <si>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</si>
  <si>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</si>
  <si>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</si>
  <si>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</si>
  <si>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</si>
  <si>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</si>
  <si>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</si>
  <si>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</si>
  <si>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</si>
  <si>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</si>
  <si>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</si>
  <si>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</si>
  <si>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</si>
  <si>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</si>
  <si>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</si>
  <si>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</si>
  <si>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</si>
  <si>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</si>
  <si>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</si>
  <si>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</si>
  <si>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</si>
  <si>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</si>
  <si>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</si>
  <si>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</si>
  <si>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</si>
  <si>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</si>
  <si>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</si>
  <si>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</si>
  <si>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</si>
  <si>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</si>
  <si>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</si>
  <si>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</si>
  <si>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</si>
  <si>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</si>
  <si>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</si>
  <si>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</si>
  <si>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</si>
  <si>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</si>
  <si>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</si>
  <si>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</si>
  <si>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</si>
  <si>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</si>
  <si>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</si>
  <si>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</si>
  <si>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</si>
  <si>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</si>
  <si>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</si>
  <si>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</si>
  <si>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</si>
  <si>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</si>
  <si>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</si>
  <si>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</si>
  <si>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</si>
  <si>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</si>
  <si>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</si>
  <si>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</si>
  <si>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</si>
  <si>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</si>
  <si>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</si>
  <si>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</si>
  <si>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</si>
  <si>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</si>
  <si>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</si>
  <si>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</si>
  <si>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</si>
  <si>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</si>
  <si>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</si>
  <si>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</si>
  <si>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</si>
  <si>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</si>
  <si>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</si>
  <si>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</si>
  <si>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</si>
  <si>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</si>
  <si>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</si>
  <si>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</si>
  <si>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</si>
  <si>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</si>
  <si>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</si>
  <si>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</si>
  <si>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</si>
  <si>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</si>
  <si>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</si>
  <si>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</si>
  <si>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</si>
  <si>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</si>
  <si>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</si>
  <si>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</si>
  <si>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</si>
  <si>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</si>
  <si>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</si>
  <si>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</si>
  <si>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</si>
  <si>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</si>
  <si>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</si>
  <si>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</si>
  <si>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</si>
  <si>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</si>
  <si>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</si>
  <si>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</si>
  <si>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</si>
  <si>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</si>
  <si>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</si>
  <si>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</si>
  <si>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</si>
  <si>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</si>
  <si>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</si>
  <si>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</si>
  <si>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</si>
  <si>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</si>
  <si>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</si>
  <si>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</si>
  <si>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</si>
  <si>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</si>
  <si>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</si>
  <si>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</si>
  <si>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</si>
  <si>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</si>
  <si>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</si>
  <si>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</si>
  <si>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</si>
  <si>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</si>
  <si>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</si>
  <si>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</si>
  <si>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</si>
  <si>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</si>
  <si>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</si>
  <si>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</si>
  <si>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</si>
  <si>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</si>
  <si>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</si>
  <si>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</si>
  <si>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</si>
  <si>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</si>
  <si>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</si>
  <si>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</si>
  <si>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</si>
  <si>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</si>
  <si>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</si>
  <si>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</si>
  <si>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</si>
  <si>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</si>
  <si>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</si>
  <si>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</si>
  <si>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</si>
  <si>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</si>
  <si>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</si>
  <si>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</si>
  <si>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</si>
  <si>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</si>
  <si>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</si>
  <si>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</si>
  <si>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</si>
  <si>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</si>
  <si>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</si>
  <si>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</si>
  <si>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</si>
  <si>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</si>
  <si>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</si>
  <si>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</si>
  <si>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</si>
  <si>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</si>
  <si>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</si>
  <si>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</si>
  <si>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</si>
  <si>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</si>
  <si>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</si>
  <si>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</si>
  <si>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</si>
  <si>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</si>
  <si>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</si>
  <si>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</si>
  <si>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</si>
  <si>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</si>
  <si>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</si>
  <si>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</si>
  <si>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</si>
  <si>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</si>
  <si>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</si>
  <si>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</si>
  <si>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</si>
  <si>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</si>
  <si>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</si>
  <si>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</si>
  <si>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</si>
  <si>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</si>
  <si>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</si>
  <si>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</si>
  <si>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</si>
  <si>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</si>
  <si>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</si>
  <si>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</si>
  <si>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</si>
  <si>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</si>
  <si>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</si>
  <si>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</si>
  <si>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</si>
  <si>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</si>
  <si>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</si>
  <si>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</si>
  <si>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</si>
  <si>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</si>
  <si>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</si>
  <si>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</si>
  <si>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</si>
  <si>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</si>
  <si>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</si>
  <si>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</si>
  <si>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</si>
  <si>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</si>
  <si>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</si>
  <si>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</si>
  <si>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</si>
  <si>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</si>
  <si>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</si>
  <si>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</si>
  <si>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</si>
  <si>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</si>
  <si>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</si>
  <si>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</si>
  <si>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</si>
  <si>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</si>
  <si>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1413</t>
  </si>
  <si>
    <t>NE</t>
  </si>
  <si>
    <t>zsvetec@varteks.com</t>
  </si>
  <si>
    <t>Davidović Nenad</t>
  </si>
  <si>
    <t>Varteks d.d. -Varaždin</t>
  </si>
  <si>
    <t>Varteks d.d.- Varaždin</t>
  </si>
  <si>
    <t>Varteks d.d. - Varaždin</t>
  </si>
  <si>
    <t>042/377-124</t>
  </si>
  <si>
    <t>042/377-089</t>
  </si>
  <si>
    <t xml:space="preserve">  kapitala)</t>
  </si>
  <si>
    <t>00872098033</t>
  </si>
  <si>
    <t>Svetec Zvonimir</t>
  </si>
  <si>
    <t>AOP
oznaka</t>
  </si>
  <si>
    <t>stanje na dan 31.3.2013.</t>
  </si>
  <si>
    <t>u razdoblju 01.01.2013. do 31.03.2013.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</si>
  <si>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</si>
  <si>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</si>
  <si>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>promatranog razdoblja prethodne godine.</t>
  </si>
  <si>
    <t>Društva koja su pripojena Varteks d.d. s danom 07.01.2013.:</t>
  </si>
  <si>
    <t>Varteks Odjeća d.o.o.- Varaždin</t>
  </si>
  <si>
    <t>Varteks  Ludbreg d.o.o. - Ludbreg</t>
  </si>
  <si>
    <t>Varteks Bednja d.o.o. - Bednja</t>
  </si>
  <si>
    <t>Napomena: S danom 07.01.2013. godine Varteks d.d. - Varaždin povezana su Društva koja su do tog dana poslovala</t>
  </si>
  <si>
    <t xml:space="preserve">kao  zasebne pravne osobe. Iz tog razloga  financijske veličine  po pojedinim pozicijama u promatranom razdoblju odstupaju od </t>
  </si>
  <si>
    <t>C)  KRATKOTRAJNA IMOVINA (035+043+050+058)</t>
  </si>
  <si>
    <t>B)  DUGOTRAJNA IMOVINA (003+010+020+029+033)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</si>
</sst>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4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5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6" xfId="22" applyFont="1" applyBorder="1" applyProtection="1">
      <alignment/>
      <protection hidden="1"/>
    </xf>
    <xf numFmtId="0" fontId="3" fillId="0" borderId="6" xfId="22" applyFont="1" applyBorder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2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2" xfId="0" applyNumberFormat="1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3" fontId="1" fillId="0" borderId="3" xfId="0" applyNumberFormat="1" applyFont="1" applyFill="1" applyBorder="1" applyAlignment="1" applyProtection="1">
      <alignment vertical="center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3" xfId="0" applyNumberFormat="1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3" fillId="0" borderId="5" xfId="22" applyFont="1" applyBorder="1">
      <alignment/>
      <protection/>
    </xf>
    <xf numFmtId="0" fontId="3" fillId="0" borderId="10" xfId="22" applyFont="1" applyBorder="1">
      <alignment/>
      <protection/>
    </xf>
    <xf numFmtId="0" fontId="3" fillId="0" borderId="11" xfId="22" applyFont="1" applyFill="1" applyBorder="1" applyAlignment="1" applyProtection="1">
      <alignment horizontal="left" vertical="center" wrapText="1"/>
      <protection hidden="1"/>
    </xf>
    <xf numFmtId="0" fontId="3" fillId="0" borderId="4" xfId="22" applyFont="1" applyFill="1" applyBorder="1" applyAlignment="1" applyProtection="1">
      <alignment vertical="center"/>
      <protection hidden="1"/>
    </xf>
    <xf numFmtId="0" fontId="3" fillId="0" borderId="11" xfId="22" applyFont="1" applyBorder="1" applyAlignment="1" applyProtection="1">
      <alignment horizontal="left" vertical="center" wrapText="1"/>
      <protection hidden="1"/>
    </xf>
    <xf numFmtId="0" fontId="3" fillId="0" borderId="4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1" xfId="22" applyFont="1" applyFill="1" applyBorder="1" applyAlignment="1" applyProtection="1">
      <alignment/>
      <protection hidden="1"/>
    </xf>
    <xf numFmtId="0" fontId="3" fillId="0" borderId="11" xfId="22" applyFont="1" applyBorder="1" applyAlignment="1" applyProtection="1">
      <alignment wrapText="1"/>
      <protection hidden="1"/>
    </xf>
    <xf numFmtId="0" fontId="3" fillId="0" borderId="4" xfId="22" applyFont="1" applyBorder="1" applyAlignment="1" applyProtection="1">
      <alignment horizontal="right"/>
      <protection hidden="1"/>
    </xf>
    <xf numFmtId="0" fontId="3" fillId="0" borderId="11" xfId="22" applyFont="1" applyBorder="1" applyProtection="1">
      <alignment/>
      <protection hidden="1"/>
    </xf>
    <xf numFmtId="0" fontId="3" fillId="0" borderId="4" xfId="22" applyFont="1" applyBorder="1" applyAlignment="1" applyProtection="1">
      <alignment horizontal="right" wrapText="1"/>
      <protection hidden="1"/>
    </xf>
    <xf numFmtId="0" fontId="2" fillId="0" borderId="11" xfId="22" applyFont="1" applyFill="1" applyBorder="1" applyAlignment="1" applyProtection="1">
      <alignment horizontal="right" vertical="center"/>
      <protection hidden="1" locked="0"/>
    </xf>
    <xf numFmtId="0" fontId="3" fillId="0" borderId="11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1" xfId="22" applyFont="1" applyBorder="1" applyAlignment="1" applyProtection="1">
      <alignment horizontal="left" vertical="top" wrapText="1"/>
      <protection hidden="1"/>
    </xf>
    <xf numFmtId="0" fontId="3" fillId="0" borderId="4" xfId="22" applyFont="1" applyBorder="1">
      <alignment/>
      <protection/>
    </xf>
    <xf numFmtId="0" fontId="3" fillId="0" borderId="11" xfId="22" applyFont="1" applyBorder="1" applyAlignment="1" applyProtection="1">
      <alignment horizontal="left" vertical="top" indent="2"/>
      <protection hidden="1"/>
    </xf>
    <xf numFmtId="0" fontId="3" fillId="0" borderId="11" xfId="22" applyFont="1" applyBorder="1" applyAlignment="1" applyProtection="1">
      <alignment horizontal="left" vertical="top" wrapText="1" indent="2"/>
      <protection hidden="1"/>
    </xf>
    <xf numFmtId="0" fontId="3" fillId="0" borderId="4" xfId="22" applyFont="1" applyBorder="1" applyAlignment="1" applyProtection="1">
      <alignment horizontal="right" vertical="top"/>
      <protection hidden="1"/>
    </xf>
    <xf numFmtId="49" fontId="2" fillId="0" borderId="11" xfId="22" applyNumberFormat="1" applyFont="1" applyBorder="1" applyAlignment="1" applyProtection="1">
      <alignment horizontal="center" vertical="center"/>
      <protection hidden="1" locked="0"/>
    </xf>
    <xf numFmtId="0" fontId="3" fillId="0" borderId="4" xfId="22" applyFont="1" applyBorder="1" applyAlignment="1" applyProtection="1">
      <alignment horizontal="left" vertical="top"/>
      <protection hidden="1"/>
    </xf>
    <xf numFmtId="0" fontId="3" fillId="0" borderId="11" xfId="22" applyFont="1" applyBorder="1" applyAlignment="1" applyProtection="1">
      <alignment horizontal="left"/>
      <protection hidden="1"/>
    </xf>
    <xf numFmtId="0" fontId="3" fillId="0" borderId="10" xfId="22" applyFont="1" applyBorder="1" applyProtection="1">
      <alignment/>
      <protection hidden="1"/>
    </xf>
    <xf numFmtId="0" fontId="3" fillId="0" borderId="4" xfId="22" applyFont="1" applyBorder="1" applyAlignment="1" applyProtection="1">
      <alignment horizontal="left"/>
      <protection hidden="1"/>
    </xf>
    <xf numFmtId="0" fontId="3" fillId="0" borderId="11" xfId="22" applyFont="1" applyFill="1" applyBorder="1" applyAlignment="1" applyProtection="1">
      <alignment vertical="center"/>
      <protection hidden="1"/>
    </xf>
    <xf numFmtId="0" fontId="13" fillId="0" borderId="11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2" xfId="15" applyBorder="1" applyAlignment="1">
      <alignment/>
      <protection/>
    </xf>
    <xf numFmtId="0" fontId="2" fillId="0" borderId="4" xfId="22" applyFont="1" applyBorder="1" applyAlignment="1" applyProtection="1">
      <alignment vertical="center"/>
      <protection hidden="1"/>
    </xf>
    <xf numFmtId="0" fontId="3" fillId="0" borderId="13" xfId="22" applyFont="1" applyBorder="1" applyProtection="1">
      <alignment/>
      <protection hidden="1"/>
    </xf>
    <xf numFmtId="0" fontId="3" fillId="0" borderId="14" xfId="22" applyFont="1" applyFill="1" applyBorder="1" applyAlignment="1" applyProtection="1">
      <alignment horizontal="right" vertical="top" wrapText="1"/>
      <protection hidden="1"/>
    </xf>
    <xf numFmtId="0" fontId="3" fillId="0" borderId="15" xfId="22" applyFont="1" applyFill="1" applyBorder="1" applyAlignment="1" applyProtection="1">
      <alignment horizontal="right" vertical="top" wrapText="1"/>
      <protection hidden="1"/>
    </xf>
    <xf numFmtId="0" fontId="3" fillId="0" borderId="15" xfId="22" applyFont="1" applyFill="1" applyBorder="1" applyProtection="1">
      <alignment/>
      <protection hidden="1"/>
    </xf>
    <xf numFmtId="0" fontId="3" fillId="0" borderId="16" xfId="22" applyFont="1" applyFill="1" applyBorder="1" applyProtection="1">
      <alignment/>
      <protection hidden="1"/>
    </xf>
    <xf numFmtId="14" fontId="2" fillId="0" borderId="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7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7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center" vertical="center"/>
      <protection hidden="1" locked="0"/>
    </xf>
    <xf numFmtId="49" fontId="2" fillId="0" borderId="7" xfId="22" applyNumberFormat="1" applyFont="1" applyFill="1" applyBorder="1" applyAlignment="1" applyProtection="1">
      <alignment horizontal="right" vertical="center"/>
      <protection hidden="1" locked="0"/>
    </xf>
    <xf numFmtId="0" fontId="2" fillId="0" borderId="4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3" fontId="1" fillId="0" borderId="9" xfId="0" applyNumberFormat="1" applyFont="1" applyFill="1" applyBorder="1" applyAlignment="1" applyProtection="1">
      <alignment vertical="center"/>
      <protection hidden="1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Border="1" applyAlignment="1">
      <alignment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/>
    </xf>
    <xf numFmtId="167" fontId="6" fillId="0" borderId="1" xfId="0" applyNumberFormat="1" applyFont="1" applyFill="1" applyBorder="1" applyAlignment="1">
      <alignment horizontal="center" vertical="center"/>
    </xf>
    <xf numFmtId="167" fontId="6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6" fillId="0" borderId="2" xfId="0" applyNumberFormat="1" applyFont="1" applyFill="1" applyBorder="1" applyAlignment="1" applyProtection="1">
      <alignment vertical="center"/>
      <protection hidden="1"/>
    </xf>
    <xf numFmtId="3" fontId="6" fillId="0" borderId="2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8" fillId="0" borderId="0" xfId="15" applyFont="1" applyAlignment="1">
      <alignment/>
      <protection/>
    </xf>
    <xf numFmtId="0" fontId="9" fillId="0" borderId="0" xfId="15" applyFont="1" applyAlignment="1">
      <alignment/>
      <protection/>
    </xf>
    <xf numFmtId="49" fontId="2" fillId="0" borderId="14" xfId="22" applyNumberFormat="1" applyFont="1" applyFill="1" applyBorder="1" applyAlignment="1" applyProtection="1">
      <alignment horizontal="left" vertical="center"/>
      <protection hidden="1" locked="0"/>
    </xf>
    <xf numFmtId="0" fontId="3" fillId="0" borderId="16" xfId="22" applyFont="1" applyFill="1" applyBorder="1" applyAlignment="1">
      <alignment horizontal="left" vertical="center"/>
      <protection/>
    </xf>
    <xf numFmtId="0" fontId="14" fillId="0" borderId="0" xfId="15" applyFont="1" applyBorder="1" applyAlignment="1" applyProtection="1">
      <alignment horizontal="left"/>
      <protection hidden="1"/>
    </xf>
    <xf numFmtId="0" fontId="15" fillId="0" borderId="0" xfId="15" applyFont="1" applyBorder="1" applyAlignment="1">
      <alignment/>
      <protection/>
    </xf>
    <xf numFmtId="0" fontId="2" fillId="0" borderId="14" xfId="22" applyFont="1" applyFill="1" applyBorder="1" applyAlignment="1" applyProtection="1">
      <alignment horizontal="left" vertical="center"/>
      <protection hidden="1" locked="0"/>
    </xf>
    <xf numFmtId="0" fontId="3" fillId="0" borderId="11" xfId="22" applyFont="1" applyBorder="1" applyAlignment="1" applyProtection="1">
      <alignment horizontal="right" wrapText="1"/>
      <protection hidden="1"/>
    </xf>
    <xf numFmtId="49" fontId="4" fillId="0" borderId="14" xfId="21" applyNumberFormat="1" applyFill="1" applyBorder="1" applyAlignment="1" applyProtection="1">
      <alignment horizontal="left" vertical="center"/>
      <protection hidden="1" locked="0"/>
    </xf>
    <xf numFmtId="49" fontId="2" fillId="0" borderId="15" xfId="22" applyNumberFormat="1" applyFont="1" applyFill="1" applyBorder="1" applyAlignment="1" applyProtection="1">
      <alignment horizontal="left" vertical="center"/>
      <protection hidden="1" locked="0"/>
    </xf>
    <xf numFmtId="49" fontId="2" fillId="0" borderId="16" xfId="22" applyNumberFormat="1" applyFont="1" applyFill="1" applyBorder="1" applyAlignment="1" applyProtection="1">
      <alignment horizontal="left" vertical="center"/>
      <protection hidden="1" locked="0"/>
    </xf>
    <xf numFmtId="0" fontId="3" fillId="0" borderId="4" xfId="22" applyFont="1" applyBorder="1" applyAlignment="1" applyProtection="1">
      <alignment horizontal="right" vertical="center"/>
      <protection hidden="1"/>
    </xf>
    <xf numFmtId="0" fontId="3" fillId="0" borderId="11" xfId="22" applyFont="1" applyBorder="1" applyAlignment="1" applyProtection="1">
      <alignment horizontal="right"/>
      <protection hidden="1"/>
    </xf>
    <xf numFmtId="0" fontId="3" fillId="0" borderId="4" xfId="22" applyFont="1" applyBorder="1" applyAlignment="1" applyProtection="1">
      <alignment horizontal="right" vertical="center" wrapText="1"/>
      <protection hidden="1"/>
    </xf>
    <xf numFmtId="0" fontId="3" fillId="0" borderId="20" xfId="22" applyFont="1" applyBorder="1" applyAlignment="1">
      <alignment horizontal="center"/>
      <protection/>
    </xf>
    <xf numFmtId="0" fontId="3" fillId="0" borderId="21" xfId="22" applyFont="1" applyBorder="1" applyAlignment="1">
      <alignment/>
      <protection/>
    </xf>
    <xf numFmtId="0" fontId="3" fillId="0" borderId="15" xfId="22" applyFont="1" applyFill="1" applyBorder="1" applyAlignment="1" applyProtection="1">
      <alignment horizontal="center" vertical="top"/>
      <protection hidden="1"/>
    </xf>
    <xf numFmtId="0" fontId="3" fillId="0" borderId="15" xfId="22" applyFont="1" applyFill="1" applyBorder="1" applyAlignment="1" applyProtection="1">
      <alignment horizontal="center"/>
      <protection hidden="1"/>
    </xf>
    <xf numFmtId="3" fontId="6" fillId="0" borderId="9" xfId="0" applyNumberFormat="1" applyFont="1" applyFill="1" applyBorder="1" applyAlignment="1" applyProtection="1">
      <alignment vertical="center"/>
      <protection hidden="1"/>
    </xf>
    <xf numFmtId="3" fontId="6" fillId="0" borderId="9" xfId="0" applyNumberFormat="1" applyFont="1" applyBorder="1" applyAlignment="1">
      <alignment/>
    </xf>
    <xf numFmtId="3" fontId="6" fillId="0" borderId="9" xfId="0" applyNumberFormat="1" applyFont="1" applyFill="1" applyBorder="1" applyAlignment="1" applyProtection="1">
      <alignment vertical="center"/>
      <protection locked="0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2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5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0" xfId="22" applyFont="1" applyBorder="1" applyAlignment="1" applyProtection="1">
      <alignment horizontal="center" vertical="top"/>
      <protection hidden="1"/>
    </xf>
    <xf numFmtId="0" fontId="2" fillId="0" borderId="15" xfId="22" applyFont="1" applyFill="1" applyBorder="1" applyAlignment="1" applyProtection="1">
      <alignment horizontal="left" vertical="center"/>
      <protection hidden="1" locked="0"/>
    </xf>
    <xf numFmtId="0" fontId="2" fillId="0" borderId="16" xfId="22" applyFont="1" applyFill="1" applyBorder="1" applyAlignment="1" applyProtection="1">
      <alignment horizontal="left" vertical="center"/>
      <protection hidden="1" locked="0"/>
    </xf>
    <xf numFmtId="49" fontId="2" fillId="0" borderId="14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16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22" applyFont="1" applyFill="1" applyBorder="1" applyAlignment="1">
      <alignment/>
      <protection/>
    </xf>
    <xf numFmtId="0" fontId="3" fillId="0" borderId="16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5" xfId="22" applyFont="1" applyBorder="1" applyAlignment="1" applyProtection="1">
      <alignment horizontal="center"/>
      <protection hidden="1"/>
    </xf>
    <xf numFmtId="0" fontId="2" fillId="0" borderId="14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4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1" xfId="22" applyFont="1" applyBorder="1" applyAlignment="1">
      <alignment horizontal="center"/>
      <protection/>
    </xf>
    <xf numFmtId="0" fontId="3" fillId="0" borderId="15" xfId="22" applyFont="1" applyFill="1" applyBorder="1" applyAlignment="1">
      <alignment horizontal="left"/>
      <protection/>
    </xf>
    <xf numFmtId="0" fontId="3" fillId="0" borderId="16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4" fillId="0" borderId="14" xfId="21" applyFill="1" applyBorder="1" applyAlignment="1" applyProtection="1">
      <alignment/>
      <protection hidden="1" locked="0"/>
    </xf>
    <xf numFmtId="0" fontId="2" fillId="0" borderId="15" xfId="22" applyFont="1" applyFill="1" applyBorder="1" applyAlignment="1" applyProtection="1">
      <alignment/>
      <protection hidden="1" locked="0"/>
    </xf>
    <xf numFmtId="0" fontId="2" fillId="0" borderId="16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15" xfId="22" applyFont="1" applyFill="1" applyBorder="1" applyAlignment="1">
      <alignment horizontal="left" vertical="center"/>
      <protection/>
    </xf>
    <xf numFmtId="1" fontId="2" fillId="0" borderId="14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6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4" xfId="22" applyFont="1" applyBorder="1" applyAlignment="1" applyProtection="1">
      <alignment horizontal="right" wrapText="1"/>
      <protection hidden="1"/>
    </xf>
    <xf numFmtId="0" fontId="2" fillId="0" borderId="4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1" xfId="22" applyFont="1" applyFill="1" applyBorder="1" applyAlignment="1" applyProtection="1">
      <alignment horizontal="left" vertical="center" wrapText="1"/>
      <protection hidden="1"/>
    </xf>
    <xf numFmtId="0" fontId="11" fillId="0" borderId="4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1" xfId="22" applyFont="1" applyBorder="1" applyAlignment="1" applyProtection="1">
      <alignment horizontal="center" vertical="center" wrapText="1"/>
      <protection hidden="1"/>
    </xf>
    <xf numFmtId="0" fontId="1" fillId="0" borderId="4" xfId="22" applyFont="1" applyBorder="1" applyAlignment="1" applyProtection="1">
      <alignment horizontal="right" vertical="center" wrapText="1"/>
      <protection hidden="1"/>
    </xf>
    <xf numFmtId="0" fontId="1" fillId="0" borderId="11" xfId="2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8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 applyProtection="1">
      <alignment vertical="center" wrapText="1"/>
      <protection hidden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7" fillId="0" borderId="0" xfId="15" applyFont="1" applyBorder="1" applyAlignment="1">
      <alignment horizontal="justify" vertical="top" wrapText="1"/>
      <protection/>
    </xf>
    <xf numFmtId="0" fontId="17" fillId="0" borderId="0" xfId="15" applyFont="1" applyBorder="1" applyAlignment="1">
      <alignment horizontal="justify" vertical="top" wrapText="1"/>
      <protection/>
    </xf>
    <xf numFmtId="0" fontId="17" fillId="0" borderId="0" xfId="15" applyFont="1" applyBorder="1" applyAlignment="1">
      <alignment horizontal="justify" vertical="top" wrapText="1"/>
      <protection/>
    </xf>
    <xf numFmtId="0" fontId="17" fillId="0" borderId="0" xfId="15" applyFont="1" applyBorder="1" applyAlignment="1">
      <alignment horizontal="justify" vertical="top" wrapText="1"/>
      <protection/>
    </xf>
    <xf numFmtId="0" fontId="17" fillId="0" borderId="0" xfId="15" applyFont="1" applyBorder="1" applyAlignment="1">
      <alignment horizontal="justify" vertical="top" wrapText="1"/>
      <protection/>
    </xf>
    <xf numFmtId="0" fontId="17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10" workbookViewId="0" topLeftCell="A4">
      <selection activeCell="H9" sqref="H9"/>
    </sheetView>
  </sheetViews>
  <sheetFormatPr defaultColWidth="9.140625" defaultRowHeight="12.75"/>
  <cols>
    <col min="1" max="1" width="9.140625" style="5" customWidth="1"/>
    <col min="2" max="2" width="13.00390625" style="5" customWidth="1"/>
    <col min="3" max="4" width="9.140625" style="5" customWidth="1"/>
    <col min="5" max="5" width="9.8515625" style="5" bestFit="1" customWidth="1"/>
    <col min="6" max="6" width="9.140625" style="5" customWidth="1"/>
    <col min="7" max="7" width="15.140625" style="5" customWidth="1"/>
    <col min="8" max="8" width="19.28125" style="5" customWidth="1"/>
    <col min="9" max="9" width="14.421875" style="5" customWidth="1"/>
    <col min="10" max="16384" width="9.140625" style="5" customWidth="1"/>
  </cols>
  <sheetData>
    <row r="1" spans="1:12" ht="15.75">
      <c r="A1" s="151" t="s">
        <v>212</v>
      </c>
      <c r="B1" s="152"/>
      <c r="C1" s="152"/>
      <c r="D1" s="65"/>
      <c r="E1" s="65"/>
      <c r="F1" s="65"/>
      <c r="G1" s="65"/>
      <c r="H1" s="65"/>
      <c r="I1" s="66"/>
      <c r="J1" s="4"/>
      <c r="K1" s="4"/>
      <c r="L1" s="4"/>
    </row>
    <row r="2" spans="1:12" ht="12.75">
      <c r="A2" s="186" t="s">
        <v>213</v>
      </c>
      <c r="B2" s="187"/>
      <c r="C2" s="187"/>
      <c r="D2" s="188"/>
      <c r="E2" s="102">
        <v>41275</v>
      </c>
      <c r="F2" s="6"/>
      <c r="G2" s="7" t="s">
        <v>214</v>
      </c>
      <c r="H2" s="102">
        <v>41364</v>
      </c>
      <c r="I2" s="67"/>
      <c r="J2" s="4"/>
      <c r="K2" s="4"/>
      <c r="L2" s="4"/>
    </row>
    <row r="3" spans="1:12" ht="12.75">
      <c r="A3" s="68"/>
      <c r="B3" s="8"/>
      <c r="C3" s="8"/>
      <c r="D3" s="8"/>
      <c r="E3" s="9"/>
      <c r="F3" s="9"/>
      <c r="G3" s="8"/>
      <c r="H3" s="8"/>
      <c r="I3" s="69"/>
      <c r="J3" s="4"/>
      <c r="K3" s="4"/>
      <c r="L3" s="4"/>
    </row>
    <row r="4" spans="1:12" ht="15.75">
      <c r="A4" s="189" t="s">
        <v>276</v>
      </c>
      <c r="B4" s="190"/>
      <c r="C4" s="190"/>
      <c r="D4" s="190"/>
      <c r="E4" s="190"/>
      <c r="F4" s="190"/>
      <c r="G4" s="190"/>
      <c r="H4" s="190"/>
      <c r="I4" s="191"/>
      <c r="J4" s="4"/>
      <c r="K4" s="4"/>
      <c r="L4" s="4"/>
    </row>
    <row r="5" spans="1:12" ht="12.75">
      <c r="A5" s="70"/>
      <c r="B5" s="11"/>
      <c r="C5" s="11"/>
      <c r="D5" s="11"/>
      <c r="E5" s="12"/>
      <c r="F5" s="71"/>
      <c r="G5" s="13"/>
      <c r="H5" s="14"/>
      <c r="I5" s="72"/>
      <c r="J5" s="4"/>
      <c r="K5" s="4"/>
      <c r="L5" s="4"/>
    </row>
    <row r="6" spans="1:12" ht="12.75">
      <c r="A6" s="138" t="s">
        <v>215</v>
      </c>
      <c r="B6" s="139"/>
      <c r="C6" s="157" t="s">
        <v>280</v>
      </c>
      <c r="D6" s="158"/>
      <c r="E6" s="24"/>
      <c r="F6" s="24"/>
      <c r="G6" s="24"/>
      <c r="H6" s="24"/>
      <c r="I6" s="73"/>
      <c r="J6" s="4"/>
      <c r="K6" s="4"/>
      <c r="L6" s="4"/>
    </row>
    <row r="7" spans="1:12" ht="12.75">
      <c r="A7" s="74"/>
      <c r="B7" s="17"/>
      <c r="C7" s="10"/>
      <c r="D7" s="10"/>
      <c r="E7" s="24"/>
      <c r="F7" s="24"/>
      <c r="G7" s="24"/>
      <c r="H7" s="24"/>
      <c r="I7" s="73"/>
      <c r="J7" s="4"/>
      <c r="K7" s="4"/>
      <c r="L7" s="4"/>
    </row>
    <row r="8" spans="1:12" ht="12.75">
      <c r="A8" s="192" t="s">
        <v>216</v>
      </c>
      <c r="B8" s="193"/>
      <c r="C8" s="157" t="s">
        <v>281</v>
      </c>
      <c r="D8" s="158"/>
      <c r="E8" s="24"/>
      <c r="F8" s="24"/>
      <c r="G8" s="24"/>
      <c r="H8" s="24"/>
      <c r="I8" s="75"/>
      <c r="J8" s="4"/>
      <c r="K8" s="4"/>
      <c r="L8" s="4"/>
    </row>
    <row r="9" spans="1:12" ht="12.75">
      <c r="A9" s="76"/>
      <c r="B9" s="42"/>
      <c r="C9" s="15"/>
      <c r="D9" s="21"/>
      <c r="E9" s="10"/>
      <c r="F9" s="10"/>
      <c r="G9" s="10"/>
      <c r="H9" s="10"/>
      <c r="I9" s="75"/>
      <c r="J9" s="4"/>
      <c r="K9" s="4"/>
      <c r="L9" s="4"/>
    </row>
    <row r="10" spans="1:12" ht="12.75">
      <c r="A10" s="140" t="s">
        <v>217</v>
      </c>
      <c r="B10" s="184"/>
      <c r="C10" s="157" t="s">
        <v>298</v>
      </c>
      <c r="D10" s="158"/>
      <c r="E10" s="10"/>
      <c r="F10" s="10"/>
      <c r="G10" s="10"/>
      <c r="H10" s="10"/>
      <c r="I10" s="75"/>
      <c r="J10" s="4"/>
      <c r="K10" s="4"/>
      <c r="L10" s="4"/>
    </row>
    <row r="11" spans="1:12" ht="12.75">
      <c r="A11" s="185"/>
      <c r="B11" s="184"/>
      <c r="C11" s="10"/>
      <c r="D11" s="10"/>
      <c r="E11" s="10"/>
      <c r="F11" s="10"/>
      <c r="G11" s="10"/>
      <c r="H11" s="10"/>
      <c r="I11" s="75"/>
      <c r="J11" s="4"/>
      <c r="K11" s="4"/>
      <c r="L11" s="4"/>
    </row>
    <row r="12" spans="1:12" ht="12.75">
      <c r="A12" s="138" t="s">
        <v>218</v>
      </c>
      <c r="B12" s="139"/>
      <c r="C12" s="133" t="s">
        <v>282</v>
      </c>
      <c r="D12" s="181"/>
      <c r="E12" s="181"/>
      <c r="F12" s="181"/>
      <c r="G12" s="181"/>
      <c r="H12" s="181"/>
      <c r="I12" s="130"/>
      <c r="J12" s="4"/>
      <c r="K12" s="4"/>
      <c r="L12" s="4"/>
    </row>
    <row r="13" spans="1:12" ht="12.75">
      <c r="A13" s="74"/>
      <c r="B13" s="17"/>
      <c r="C13" s="16"/>
      <c r="D13" s="10"/>
      <c r="E13" s="10"/>
      <c r="F13" s="10"/>
      <c r="G13" s="10"/>
      <c r="H13" s="10"/>
      <c r="I13" s="75"/>
      <c r="J13" s="4"/>
      <c r="K13" s="4"/>
      <c r="L13" s="4"/>
    </row>
    <row r="14" spans="1:12" ht="12.75">
      <c r="A14" s="138" t="s">
        <v>219</v>
      </c>
      <c r="B14" s="139"/>
      <c r="C14" s="182">
        <v>42000</v>
      </c>
      <c r="D14" s="183"/>
      <c r="E14" s="10"/>
      <c r="F14" s="133" t="s">
        <v>283</v>
      </c>
      <c r="G14" s="181"/>
      <c r="H14" s="181"/>
      <c r="I14" s="130"/>
      <c r="J14" s="4"/>
      <c r="K14" s="4"/>
      <c r="L14" s="4"/>
    </row>
    <row r="15" spans="1:12" ht="12.75">
      <c r="A15" s="74"/>
      <c r="B15" s="17"/>
      <c r="C15" s="10"/>
      <c r="D15" s="10"/>
      <c r="E15" s="10"/>
      <c r="F15" s="10"/>
      <c r="G15" s="10"/>
      <c r="H15" s="10"/>
      <c r="I15" s="75"/>
      <c r="J15" s="4"/>
      <c r="K15" s="4"/>
      <c r="L15" s="4"/>
    </row>
    <row r="16" spans="1:12" ht="12.75">
      <c r="A16" s="138" t="s">
        <v>220</v>
      </c>
      <c r="B16" s="139"/>
      <c r="C16" s="133" t="s">
        <v>284</v>
      </c>
      <c r="D16" s="181"/>
      <c r="E16" s="181"/>
      <c r="F16" s="181"/>
      <c r="G16" s="181"/>
      <c r="H16" s="181"/>
      <c r="I16" s="130"/>
      <c r="J16" s="4"/>
      <c r="K16" s="4"/>
      <c r="L16" s="4"/>
    </row>
    <row r="17" spans="1:12" ht="12.75">
      <c r="A17" s="74"/>
      <c r="B17" s="17"/>
      <c r="C17" s="10"/>
      <c r="D17" s="10"/>
      <c r="E17" s="10"/>
      <c r="F17" s="10"/>
      <c r="G17" s="10"/>
      <c r="H17" s="10"/>
      <c r="I17" s="75"/>
      <c r="J17" s="4"/>
      <c r="K17" s="4"/>
      <c r="L17" s="4"/>
    </row>
    <row r="18" spans="1:12" ht="12.75">
      <c r="A18" s="138" t="s">
        <v>221</v>
      </c>
      <c r="B18" s="139"/>
      <c r="C18" s="177" t="s">
        <v>285</v>
      </c>
      <c r="D18" s="178"/>
      <c r="E18" s="178"/>
      <c r="F18" s="178"/>
      <c r="G18" s="178"/>
      <c r="H18" s="178"/>
      <c r="I18" s="179"/>
      <c r="J18" s="4"/>
      <c r="K18" s="4"/>
      <c r="L18" s="4"/>
    </row>
    <row r="19" spans="1:12" ht="12.75">
      <c r="A19" s="74"/>
      <c r="B19" s="17"/>
      <c r="C19" s="16"/>
      <c r="D19" s="10"/>
      <c r="E19" s="10"/>
      <c r="F19" s="10"/>
      <c r="G19" s="10"/>
      <c r="H19" s="10"/>
      <c r="I19" s="75"/>
      <c r="J19" s="4"/>
      <c r="K19" s="4"/>
      <c r="L19" s="4"/>
    </row>
    <row r="20" spans="1:12" ht="12.75">
      <c r="A20" s="138" t="s">
        <v>222</v>
      </c>
      <c r="B20" s="139"/>
      <c r="C20" s="177" t="s">
        <v>286</v>
      </c>
      <c r="D20" s="178"/>
      <c r="E20" s="178"/>
      <c r="F20" s="178"/>
      <c r="G20" s="178"/>
      <c r="H20" s="178"/>
      <c r="I20" s="179"/>
      <c r="J20" s="4"/>
      <c r="K20" s="4"/>
      <c r="L20" s="4"/>
    </row>
    <row r="21" spans="1:12" ht="12.75">
      <c r="A21" s="74"/>
      <c r="B21" s="17"/>
      <c r="C21" s="16"/>
      <c r="D21" s="10"/>
      <c r="E21" s="10"/>
      <c r="F21" s="10"/>
      <c r="G21" s="10"/>
      <c r="H21" s="10"/>
      <c r="I21" s="75"/>
      <c r="J21" s="4"/>
      <c r="K21" s="4"/>
      <c r="L21" s="4"/>
    </row>
    <row r="22" spans="1:12" ht="12.75">
      <c r="A22" s="138" t="s">
        <v>223</v>
      </c>
      <c r="B22" s="139"/>
      <c r="C22" s="103">
        <v>472</v>
      </c>
      <c r="D22" s="133" t="s">
        <v>283</v>
      </c>
      <c r="E22" s="174"/>
      <c r="F22" s="175"/>
      <c r="G22" s="138"/>
      <c r="H22" s="180"/>
      <c r="I22" s="77"/>
      <c r="J22" s="4"/>
      <c r="K22" s="4"/>
      <c r="L22" s="4"/>
    </row>
    <row r="23" spans="1:12" ht="12.75">
      <c r="A23" s="74"/>
      <c r="B23" s="17"/>
      <c r="C23" s="10"/>
      <c r="D23" s="19"/>
      <c r="E23" s="19"/>
      <c r="F23" s="19"/>
      <c r="G23" s="19"/>
      <c r="H23" s="10"/>
      <c r="I23" s="75"/>
      <c r="J23" s="4"/>
      <c r="K23" s="4"/>
      <c r="L23" s="4"/>
    </row>
    <row r="24" spans="1:12" ht="12.75">
      <c r="A24" s="138" t="s">
        <v>224</v>
      </c>
      <c r="B24" s="139"/>
      <c r="C24" s="103">
        <v>5</v>
      </c>
      <c r="D24" s="133" t="s">
        <v>287</v>
      </c>
      <c r="E24" s="174"/>
      <c r="F24" s="174"/>
      <c r="G24" s="175"/>
      <c r="H24" s="43" t="s">
        <v>225</v>
      </c>
      <c r="I24" s="104">
        <v>1925</v>
      </c>
      <c r="J24" s="4"/>
      <c r="K24" s="4"/>
      <c r="L24" s="4"/>
    </row>
    <row r="25" spans="1:12" ht="12.75">
      <c r="A25" s="74"/>
      <c r="B25" s="17"/>
      <c r="C25" s="10"/>
      <c r="D25" s="19"/>
      <c r="E25" s="19"/>
      <c r="F25" s="19"/>
      <c r="G25" s="17"/>
      <c r="H25" s="17" t="s">
        <v>277</v>
      </c>
      <c r="I25" s="78"/>
      <c r="J25" s="4"/>
      <c r="K25" s="4"/>
      <c r="L25" s="4"/>
    </row>
    <row r="26" spans="1:12" ht="12.75">
      <c r="A26" s="138" t="s">
        <v>226</v>
      </c>
      <c r="B26" s="139"/>
      <c r="C26" s="105" t="s">
        <v>289</v>
      </c>
      <c r="D26" s="20"/>
      <c r="E26" s="79"/>
      <c r="F26" s="80"/>
      <c r="G26" s="176" t="s">
        <v>227</v>
      </c>
      <c r="H26" s="139"/>
      <c r="I26" s="106" t="s">
        <v>288</v>
      </c>
      <c r="J26" s="4"/>
      <c r="K26" s="4"/>
      <c r="L26" s="4"/>
    </row>
    <row r="27" spans="1:12" ht="12.75">
      <c r="A27" s="74"/>
      <c r="B27" s="17"/>
      <c r="C27" s="10"/>
      <c r="D27" s="80"/>
      <c r="E27" s="80"/>
      <c r="F27" s="80"/>
      <c r="G27" s="80"/>
      <c r="H27" s="10"/>
      <c r="I27" s="81"/>
      <c r="J27" s="4"/>
      <c r="K27" s="4"/>
      <c r="L27" s="4"/>
    </row>
    <row r="28" spans="1:12" ht="12.75">
      <c r="A28" s="167" t="s">
        <v>228</v>
      </c>
      <c r="B28" s="168"/>
      <c r="C28" s="169"/>
      <c r="D28" s="169"/>
      <c r="E28" s="170" t="s">
        <v>229</v>
      </c>
      <c r="F28" s="171"/>
      <c r="G28" s="171"/>
      <c r="H28" s="172" t="s">
        <v>230</v>
      </c>
      <c r="I28" s="173"/>
      <c r="J28" s="4"/>
      <c r="K28" s="4"/>
      <c r="L28" s="4"/>
    </row>
    <row r="29" spans="1:12" ht="12.75">
      <c r="A29" s="82"/>
      <c r="B29" s="79"/>
      <c r="C29" s="79"/>
      <c r="D29" s="21"/>
      <c r="E29" s="10"/>
      <c r="F29" s="10"/>
      <c r="G29" s="10"/>
      <c r="H29" s="22"/>
      <c r="I29" s="81"/>
      <c r="J29" s="4"/>
      <c r="K29" s="4"/>
      <c r="L29" s="4"/>
    </row>
    <row r="30" spans="1:12" ht="12.75">
      <c r="A30" s="164"/>
      <c r="B30" s="159"/>
      <c r="C30" s="159"/>
      <c r="D30" s="160"/>
      <c r="E30" s="164"/>
      <c r="F30" s="159"/>
      <c r="G30" s="159"/>
      <c r="H30" s="157"/>
      <c r="I30" s="158"/>
      <c r="J30" s="4"/>
      <c r="K30" s="4"/>
      <c r="L30" s="4"/>
    </row>
    <row r="31" spans="1:12" ht="12.75">
      <c r="A31" s="74"/>
      <c r="B31" s="17"/>
      <c r="C31" s="16"/>
      <c r="D31" s="165"/>
      <c r="E31" s="165"/>
      <c r="F31" s="165"/>
      <c r="G31" s="166"/>
      <c r="H31" s="10"/>
      <c r="I31" s="83"/>
      <c r="J31" s="4"/>
      <c r="K31" s="4"/>
      <c r="L31" s="4"/>
    </row>
    <row r="32" spans="1:12" ht="12.75">
      <c r="A32" s="164"/>
      <c r="B32" s="159"/>
      <c r="C32" s="159"/>
      <c r="D32" s="160"/>
      <c r="E32" s="164"/>
      <c r="F32" s="159"/>
      <c r="G32" s="159"/>
      <c r="H32" s="157"/>
      <c r="I32" s="158"/>
      <c r="J32" s="4"/>
      <c r="K32" s="4"/>
      <c r="L32" s="4"/>
    </row>
    <row r="33" spans="1:12" ht="12.75">
      <c r="A33" s="74"/>
      <c r="B33" s="17"/>
      <c r="C33" s="16"/>
      <c r="D33" s="23"/>
      <c r="E33" s="23"/>
      <c r="F33" s="23"/>
      <c r="G33" s="24"/>
      <c r="H33" s="10"/>
      <c r="I33" s="84"/>
      <c r="J33" s="4"/>
      <c r="K33" s="4"/>
      <c r="L33" s="4"/>
    </row>
    <row r="34" spans="1:12" ht="12.75">
      <c r="A34" s="164"/>
      <c r="B34" s="159"/>
      <c r="C34" s="159"/>
      <c r="D34" s="160"/>
      <c r="E34" s="164"/>
      <c r="F34" s="159"/>
      <c r="G34" s="159"/>
      <c r="H34" s="157"/>
      <c r="I34" s="158"/>
      <c r="J34" s="4"/>
      <c r="K34" s="4"/>
      <c r="L34" s="4"/>
    </row>
    <row r="35" spans="1:12" ht="12.75">
      <c r="A35" s="74"/>
      <c r="B35" s="17"/>
      <c r="C35" s="16"/>
      <c r="D35" s="23"/>
      <c r="E35" s="23"/>
      <c r="F35" s="23"/>
      <c r="G35" s="24"/>
      <c r="H35" s="10"/>
      <c r="I35" s="84"/>
      <c r="J35" s="4"/>
      <c r="K35" s="4"/>
      <c r="L35" s="4"/>
    </row>
    <row r="36" spans="1:12" ht="12.75">
      <c r="A36" s="164"/>
      <c r="B36" s="159"/>
      <c r="C36" s="159"/>
      <c r="D36" s="160"/>
      <c r="E36" s="164"/>
      <c r="F36" s="159"/>
      <c r="G36" s="159"/>
      <c r="H36" s="157"/>
      <c r="I36" s="158"/>
      <c r="J36" s="4"/>
      <c r="K36" s="4"/>
      <c r="L36" s="4"/>
    </row>
    <row r="37" spans="1:12" ht="12.75">
      <c r="A37" s="85"/>
      <c r="B37" s="25"/>
      <c r="C37" s="161"/>
      <c r="D37" s="162"/>
      <c r="E37" s="10"/>
      <c r="F37" s="161"/>
      <c r="G37" s="162"/>
      <c r="H37" s="10"/>
      <c r="I37" s="75"/>
      <c r="J37" s="4"/>
      <c r="K37" s="4"/>
      <c r="L37" s="4"/>
    </row>
    <row r="38" spans="1:12" ht="12.75">
      <c r="A38" s="164"/>
      <c r="B38" s="159"/>
      <c r="C38" s="159"/>
      <c r="D38" s="160"/>
      <c r="E38" s="164"/>
      <c r="F38" s="159"/>
      <c r="G38" s="159"/>
      <c r="H38" s="157"/>
      <c r="I38" s="158"/>
      <c r="J38" s="4"/>
      <c r="K38" s="4"/>
      <c r="L38" s="4"/>
    </row>
    <row r="39" spans="1:12" ht="12.75">
      <c r="A39" s="85"/>
      <c r="B39" s="25"/>
      <c r="C39" s="26"/>
      <c r="D39" s="27"/>
      <c r="E39" s="10"/>
      <c r="F39" s="26"/>
      <c r="G39" s="27"/>
      <c r="H39" s="10"/>
      <c r="I39" s="75"/>
      <c r="J39" s="4"/>
      <c r="K39" s="4"/>
      <c r="L39" s="4"/>
    </row>
    <row r="40" spans="1:12" ht="12.75">
      <c r="A40" s="164"/>
      <c r="B40" s="159"/>
      <c r="C40" s="159"/>
      <c r="D40" s="160"/>
      <c r="E40" s="164"/>
      <c r="F40" s="159"/>
      <c r="G40" s="159"/>
      <c r="H40" s="157"/>
      <c r="I40" s="158"/>
      <c r="J40" s="4"/>
      <c r="K40" s="4"/>
      <c r="L40" s="4"/>
    </row>
    <row r="41" spans="1:12" ht="12.75">
      <c r="A41" s="107"/>
      <c r="B41" s="28"/>
      <c r="C41" s="28"/>
      <c r="D41" s="28"/>
      <c r="E41" s="18"/>
      <c r="F41" s="108"/>
      <c r="G41" s="108"/>
      <c r="H41" s="109"/>
      <c r="I41" s="86"/>
      <c r="J41" s="4"/>
      <c r="K41" s="4"/>
      <c r="L41" s="4"/>
    </row>
    <row r="42" spans="1:12" ht="12.75">
      <c r="A42" s="85"/>
      <c r="B42" s="25"/>
      <c r="C42" s="26"/>
      <c r="D42" s="27"/>
      <c r="E42" s="10"/>
      <c r="F42" s="26"/>
      <c r="G42" s="27"/>
      <c r="H42" s="10"/>
      <c r="I42" s="75"/>
      <c r="J42" s="4"/>
      <c r="K42" s="4"/>
      <c r="L42" s="4"/>
    </row>
    <row r="43" spans="1:12" ht="12.75">
      <c r="A43" s="87"/>
      <c r="B43" s="29"/>
      <c r="C43" s="29"/>
      <c r="D43" s="15"/>
      <c r="E43" s="15"/>
      <c r="F43" s="29"/>
      <c r="G43" s="15"/>
      <c r="H43" s="15"/>
      <c r="I43" s="88"/>
      <c r="J43" s="4"/>
      <c r="K43" s="4"/>
      <c r="L43" s="4"/>
    </row>
    <row r="44" spans="1:12" ht="12.75">
      <c r="A44" s="140" t="s">
        <v>231</v>
      </c>
      <c r="B44" s="134"/>
      <c r="C44" s="157"/>
      <c r="D44" s="158"/>
      <c r="E44" s="21"/>
      <c r="F44" s="133"/>
      <c r="G44" s="159"/>
      <c r="H44" s="159"/>
      <c r="I44" s="160"/>
      <c r="J44" s="4"/>
      <c r="K44" s="4"/>
      <c r="L44" s="4"/>
    </row>
    <row r="45" spans="1:12" ht="12.75">
      <c r="A45" s="85"/>
      <c r="B45" s="25"/>
      <c r="C45" s="161"/>
      <c r="D45" s="162"/>
      <c r="E45" s="10"/>
      <c r="F45" s="161"/>
      <c r="G45" s="163"/>
      <c r="H45" s="30"/>
      <c r="I45" s="89"/>
      <c r="J45" s="4"/>
      <c r="K45" s="4"/>
      <c r="L45" s="4"/>
    </row>
    <row r="46" spans="1:12" ht="12.75">
      <c r="A46" s="140" t="s">
        <v>232</v>
      </c>
      <c r="B46" s="134"/>
      <c r="C46" s="133" t="s">
        <v>299</v>
      </c>
      <c r="D46" s="155"/>
      <c r="E46" s="155"/>
      <c r="F46" s="155"/>
      <c r="G46" s="155"/>
      <c r="H46" s="155"/>
      <c r="I46" s="156"/>
      <c r="J46" s="4"/>
      <c r="K46" s="4"/>
      <c r="L46" s="4"/>
    </row>
    <row r="47" spans="1:12" ht="12.75">
      <c r="A47" s="74"/>
      <c r="B47" s="17"/>
      <c r="C47" s="16" t="s">
        <v>233</v>
      </c>
      <c r="D47" s="10"/>
      <c r="E47" s="10"/>
      <c r="F47" s="10"/>
      <c r="G47" s="10"/>
      <c r="H47" s="10"/>
      <c r="I47" s="75"/>
      <c r="J47" s="4"/>
      <c r="K47" s="4"/>
      <c r="L47" s="4"/>
    </row>
    <row r="48" spans="1:12" ht="12.75">
      <c r="A48" s="140" t="s">
        <v>234</v>
      </c>
      <c r="B48" s="134"/>
      <c r="C48" s="129" t="s">
        <v>295</v>
      </c>
      <c r="D48" s="136"/>
      <c r="E48" s="137"/>
      <c r="F48" s="10"/>
      <c r="G48" s="43" t="s">
        <v>235</v>
      </c>
      <c r="H48" s="129" t="s">
        <v>296</v>
      </c>
      <c r="I48" s="137"/>
      <c r="J48" s="4"/>
      <c r="K48" s="4"/>
      <c r="L48" s="4"/>
    </row>
    <row r="49" spans="1:12" ht="12.75">
      <c r="A49" s="74"/>
      <c r="B49" s="17"/>
      <c r="C49" s="16"/>
      <c r="D49" s="10"/>
      <c r="E49" s="10"/>
      <c r="F49" s="10"/>
      <c r="G49" s="10"/>
      <c r="H49" s="10"/>
      <c r="I49" s="75"/>
      <c r="J49" s="4"/>
      <c r="K49" s="4"/>
      <c r="L49" s="4"/>
    </row>
    <row r="50" spans="1:12" ht="12.75">
      <c r="A50" s="140" t="s">
        <v>221</v>
      </c>
      <c r="B50" s="134"/>
      <c r="C50" s="135" t="s">
        <v>290</v>
      </c>
      <c r="D50" s="136"/>
      <c r="E50" s="136"/>
      <c r="F50" s="136"/>
      <c r="G50" s="136"/>
      <c r="H50" s="136"/>
      <c r="I50" s="137"/>
      <c r="J50" s="4"/>
      <c r="K50" s="4"/>
      <c r="L50" s="4"/>
    </row>
    <row r="51" spans="1:12" ht="12.75">
      <c r="A51" s="74"/>
      <c r="B51" s="17"/>
      <c r="C51" s="10"/>
      <c r="D51" s="10"/>
      <c r="E51" s="10"/>
      <c r="F51" s="10"/>
      <c r="G51" s="10"/>
      <c r="H51" s="10"/>
      <c r="I51" s="75"/>
      <c r="J51" s="4"/>
      <c r="K51" s="4"/>
      <c r="L51" s="4"/>
    </row>
    <row r="52" spans="1:12" ht="12.75">
      <c r="A52" s="138" t="s">
        <v>236</v>
      </c>
      <c r="B52" s="139"/>
      <c r="C52" s="129" t="s">
        <v>291</v>
      </c>
      <c r="D52" s="136"/>
      <c r="E52" s="136"/>
      <c r="F52" s="136"/>
      <c r="G52" s="136"/>
      <c r="H52" s="136"/>
      <c r="I52" s="130"/>
      <c r="J52" s="4"/>
      <c r="K52" s="4"/>
      <c r="L52" s="4"/>
    </row>
    <row r="53" spans="1:12" ht="12.75">
      <c r="A53" s="90"/>
      <c r="B53" s="15"/>
      <c r="C53" s="153" t="s">
        <v>237</v>
      </c>
      <c r="D53" s="153"/>
      <c r="E53" s="153"/>
      <c r="F53" s="153"/>
      <c r="G53" s="153"/>
      <c r="H53" s="153"/>
      <c r="I53" s="91"/>
      <c r="J53" s="4"/>
      <c r="K53" s="4"/>
      <c r="L53" s="4"/>
    </row>
    <row r="54" spans="1:12" ht="12.75">
      <c r="A54" s="90"/>
      <c r="B54" s="15"/>
      <c r="C54" s="31"/>
      <c r="D54" s="31"/>
      <c r="E54" s="31"/>
      <c r="F54" s="31"/>
      <c r="G54" s="31"/>
      <c r="H54" s="31"/>
      <c r="I54" s="91"/>
      <c r="J54" s="4"/>
      <c r="K54" s="4"/>
      <c r="L54" s="4"/>
    </row>
    <row r="55" spans="1:12" ht="12.75">
      <c r="A55" s="90"/>
      <c r="B55" s="131" t="s">
        <v>238</v>
      </c>
      <c r="C55" s="132"/>
      <c r="D55" s="132"/>
      <c r="E55" s="132"/>
      <c r="F55" s="41"/>
      <c r="G55" s="41"/>
      <c r="H55" s="41"/>
      <c r="I55" s="92"/>
      <c r="J55" s="4"/>
      <c r="K55" s="4"/>
      <c r="L55" s="4"/>
    </row>
    <row r="56" spans="1:12" ht="12.75">
      <c r="A56" s="90"/>
      <c r="B56" s="148" t="s">
        <v>267</v>
      </c>
      <c r="C56" s="149"/>
      <c r="D56" s="149"/>
      <c r="E56" s="149"/>
      <c r="F56" s="149"/>
      <c r="G56" s="149"/>
      <c r="H56" s="149"/>
      <c r="I56" s="150"/>
      <c r="J56" s="4"/>
      <c r="K56" s="4"/>
      <c r="L56" s="4"/>
    </row>
    <row r="57" spans="1:12" ht="12.75">
      <c r="A57" s="90"/>
      <c r="B57" s="148" t="s">
        <v>297</v>
      </c>
      <c r="C57" s="149"/>
      <c r="D57" s="149"/>
      <c r="E57" s="149"/>
      <c r="F57" s="149"/>
      <c r="G57" s="149"/>
      <c r="H57" s="149"/>
      <c r="I57" s="92"/>
      <c r="J57" s="4"/>
      <c r="K57" s="4"/>
      <c r="L57" s="4"/>
    </row>
    <row r="58" spans="1:12" ht="12.75">
      <c r="A58" s="90"/>
      <c r="B58" s="148" t="s">
        <v>268</v>
      </c>
      <c r="C58" s="149"/>
      <c r="D58" s="149"/>
      <c r="E58" s="149"/>
      <c r="F58" s="149"/>
      <c r="G58" s="149"/>
      <c r="H58" s="149"/>
      <c r="I58" s="150"/>
      <c r="J58" s="4"/>
      <c r="K58" s="4"/>
      <c r="L58" s="4"/>
    </row>
    <row r="59" spans="1:12" ht="12.75">
      <c r="A59" s="90"/>
      <c r="B59" s="148" t="s">
        <v>269</v>
      </c>
      <c r="C59" s="149"/>
      <c r="D59" s="149"/>
      <c r="E59" s="149"/>
      <c r="F59" s="149"/>
      <c r="G59" s="149"/>
      <c r="H59" s="149"/>
      <c r="I59" s="150"/>
      <c r="J59" s="4"/>
      <c r="K59" s="4"/>
      <c r="L59" s="4"/>
    </row>
    <row r="60" spans="1:12" ht="12.75">
      <c r="A60" s="90"/>
      <c r="B60" s="93"/>
      <c r="C60" s="94"/>
      <c r="D60" s="94"/>
      <c r="E60" s="94"/>
      <c r="F60" s="94"/>
      <c r="G60" s="94"/>
      <c r="H60" s="94"/>
      <c r="I60" s="95"/>
      <c r="J60" s="4"/>
      <c r="K60" s="4"/>
      <c r="L60" s="4"/>
    </row>
    <row r="61" spans="1:12" ht="13.5" thickBot="1">
      <c r="A61" s="96" t="s">
        <v>239</v>
      </c>
      <c r="B61" s="10"/>
      <c r="C61" s="10"/>
      <c r="D61" s="10"/>
      <c r="E61" s="10"/>
      <c r="F61" s="10"/>
      <c r="G61" s="32"/>
      <c r="H61" s="33"/>
      <c r="I61" s="97"/>
      <c r="J61" s="4"/>
      <c r="K61" s="4"/>
      <c r="L61" s="4"/>
    </row>
    <row r="62" spans="1:12" ht="12.75">
      <c r="A62" s="70"/>
      <c r="B62" s="10"/>
      <c r="C62" s="10"/>
      <c r="D62" s="10"/>
      <c r="E62" s="15" t="s">
        <v>240</v>
      </c>
      <c r="F62" s="79"/>
      <c r="G62" s="154" t="s">
        <v>241</v>
      </c>
      <c r="H62" s="141"/>
      <c r="I62" s="142"/>
      <c r="J62" s="4"/>
      <c r="K62" s="4"/>
      <c r="L62" s="4"/>
    </row>
    <row r="63" spans="1:12" ht="12.75">
      <c r="A63" s="98"/>
      <c r="B63" s="99"/>
      <c r="C63" s="100"/>
      <c r="D63" s="100"/>
      <c r="E63" s="100"/>
      <c r="F63" s="100"/>
      <c r="G63" s="143"/>
      <c r="H63" s="144"/>
      <c r="I63" s="101"/>
      <c r="J63" s="4"/>
      <c r="K63" s="4"/>
      <c r="L63" s="4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2"/>
  <sheetViews>
    <sheetView view="pageBreakPreview" zoomScale="110" zoomScaleSheetLayoutView="110" workbookViewId="0" topLeftCell="A10">
      <selection activeCell="A14" sqref="A14:H14"/>
    </sheetView>
  </sheetViews>
  <sheetFormatPr defaultColWidth="9.140625" defaultRowHeight="12.75"/>
  <cols>
    <col min="1" max="8" width="9.140625" style="44" customWidth="1"/>
    <col min="9" max="9" width="9.140625" style="120" customWidth="1"/>
    <col min="10" max="10" width="11.140625" style="120" bestFit="1" customWidth="1"/>
    <col min="11" max="11" width="11.421875" style="120" customWidth="1"/>
    <col min="12" max="16384" width="9.140625" style="44" customWidth="1"/>
  </cols>
  <sheetData>
    <row r="1" spans="1:11" ht="12.75" customHeight="1">
      <c r="A1" s="194" t="s">
        <v>126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301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292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22.5">
      <c r="A4" s="199" t="s">
        <v>49</v>
      </c>
      <c r="B4" s="200"/>
      <c r="C4" s="200"/>
      <c r="D4" s="200"/>
      <c r="E4" s="200"/>
      <c r="F4" s="200"/>
      <c r="G4" s="200"/>
      <c r="H4" s="201"/>
      <c r="I4" s="49" t="s">
        <v>300</v>
      </c>
      <c r="J4" s="48" t="s">
        <v>278</v>
      </c>
      <c r="K4" s="49" t="s">
        <v>279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47">
        <v>2</v>
      </c>
      <c r="J5" s="46">
        <v>3</v>
      </c>
      <c r="K5" s="46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50</v>
      </c>
      <c r="B7" s="207"/>
      <c r="C7" s="207"/>
      <c r="D7" s="207"/>
      <c r="E7" s="207"/>
      <c r="F7" s="207"/>
      <c r="G7" s="207"/>
      <c r="H7" s="208"/>
      <c r="I7" s="113">
        <v>1</v>
      </c>
      <c r="J7" s="110">
        <v>0</v>
      </c>
      <c r="K7" s="111">
        <v>0</v>
      </c>
    </row>
    <row r="8" spans="1:11" ht="12.75">
      <c r="A8" s="209" t="s">
        <v>313</v>
      </c>
      <c r="B8" s="210"/>
      <c r="C8" s="210"/>
      <c r="D8" s="210"/>
      <c r="E8" s="210"/>
      <c r="F8" s="210"/>
      <c r="G8" s="210"/>
      <c r="H8" s="211"/>
      <c r="I8" s="114">
        <v>2</v>
      </c>
      <c r="J8" s="145">
        <v>780973966</v>
      </c>
      <c r="K8" s="145">
        <f>K9+K16+K26+K35+K39</f>
        <v>778762468</v>
      </c>
    </row>
    <row r="9" spans="1:11" ht="12.75">
      <c r="A9" s="209" t="s">
        <v>170</v>
      </c>
      <c r="B9" s="210"/>
      <c r="C9" s="210"/>
      <c r="D9" s="210"/>
      <c r="E9" s="210"/>
      <c r="F9" s="210"/>
      <c r="G9" s="210"/>
      <c r="H9" s="211"/>
      <c r="I9" s="114">
        <v>3</v>
      </c>
      <c r="J9" s="145">
        <v>5611683</v>
      </c>
      <c r="K9" s="145">
        <f>SUM(K10:K15)</f>
        <v>5381474</v>
      </c>
    </row>
    <row r="10" spans="1:11" ht="12.75">
      <c r="A10" s="212" t="s">
        <v>98</v>
      </c>
      <c r="B10" s="213"/>
      <c r="C10" s="213"/>
      <c r="D10" s="213"/>
      <c r="E10" s="213"/>
      <c r="F10" s="213"/>
      <c r="G10" s="213"/>
      <c r="H10" s="214"/>
      <c r="I10" s="114">
        <v>4</v>
      </c>
      <c r="J10" s="111">
        <v>0</v>
      </c>
      <c r="K10" s="111"/>
    </row>
    <row r="11" spans="1:11" ht="12.75">
      <c r="A11" s="212" t="s">
        <v>8</v>
      </c>
      <c r="B11" s="213"/>
      <c r="C11" s="213"/>
      <c r="D11" s="213"/>
      <c r="E11" s="213"/>
      <c r="F11" s="213"/>
      <c r="G11" s="213"/>
      <c r="H11" s="214"/>
      <c r="I11" s="114">
        <v>5</v>
      </c>
      <c r="J11" s="111">
        <v>5611683</v>
      </c>
      <c r="K11" s="111">
        <v>5381474</v>
      </c>
    </row>
    <row r="12" spans="1:11" ht="12.75">
      <c r="A12" s="212" t="s">
        <v>99</v>
      </c>
      <c r="B12" s="213"/>
      <c r="C12" s="213"/>
      <c r="D12" s="213"/>
      <c r="E12" s="213"/>
      <c r="F12" s="213"/>
      <c r="G12" s="213"/>
      <c r="H12" s="214"/>
      <c r="I12" s="114">
        <v>6</v>
      </c>
      <c r="J12" s="111">
        <v>0</v>
      </c>
      <c r="K12" s="111"/>
    </row>
    <row r="13" spans="1:11" ht="12.75">
      <c r="A13" s="212" t="s">
        <v>173</v>
      </c>
      <c r="B13" s="213"/>
      <c r="C13" s="213"/>
      <c r="D13" s="213"/>
      <c r="E13" s="213"/>
      <c r="F13" s="213"/>
      <c r="G13" s="213"/>
      <c r="H13" s="214"/>
      <c r="I13" s="114">
        <v>7</v>
      </c>
      <c r="J13" s="111">
        <v>0</v>
      </c>
      <c r="K13" s="111"/>
    </row>
    <row r="14" spans="1:11" ht="12.75">
      <c r="A14" s="212" t="s">
        <v>174</v>
      </c>
      <c r="B14" s="213"/>
      <c r="C14" s="213"/>
      <c r="D14" s="213"/>
      <c r="E14" s="213"/>
      <c r="F14" s="213"/>
      <c r="G14" s="213"/>
      <c r="H14" s="214"/>
      <c r="I14" s="114">
        <v>8</v>
      </c>
      <c r="J14" s="111">
        <v>0</v>
      </c>
      <c r="K14" s="111"/>
    </row>
    <row r="15" spans="1:11" ht="12.75">
      <c r="A15" s="212" t="s">
        <v>175</v>
      </c>
      <c r="B15" s="213"/>
      <c r="C15" s="213"/>
      <c r="D15" s="213"/>
      <c r="E15" s="213"/>
      <c r="F15" s="213"/>
      <c r="G15" s="213"/>
      <c r="H15" s="214"/>
      <c r="I15" s="114">
        <v>9</v>
      </c>
      <c r="J15" s="111">
        <v>0</v>
      </c>
      <c r="K15" s="111"/>
    </row>
    <row r="16" spans="1:11" ht="12.75">
      <c r="A16" s="209" t="s">
        <v>171</v>
      </c>
      <c r="B16" s="210"/>
      <c r="C16" s="210"/>
      <c r="D16" s="210"/>
      <c r="E16" s="210"/>
      <c r="F16" s="210"/>
      <c r="G16" s="210"/>
      <c r="H16" s="211"/>
      <c r="I16" s="114">
        <v>10</v>
      </c>
      <c r="J16" s="145">
        <v>750079612</v>
      </c>
      <c r="K16" s="145">
        <f>SUM(K17:K25)</f>
        <v>746531976</v>
      </c>
    </row>
    <row r="17" spans="1:11" ht="12.75">
      <c r="A17" s="212" t="s">
        <v>176</v>
      </c>
      <c r="B17" s="213"/>
      <c r="C17" s="213"/>
      <c r="D17" s="213"/>
      <c r="E17" s="213"/>
      <c r="F17" s="213"/>
      <c r="G17" s="213"/>
      <c r="H17" s="214"/>
      <c r="I17" s="114">
        <v>11</v>
      </c>
      <c r="J17" s="112">
        <v>185830699</v>
      </c>
      <c r="K17" s="111">
        <v>185830699</v>
      </c>
    </row>
    <row r="18" spans="1:11" ht="12.75">
      <c r="A18" s="212" t="s">
        <v>211</v>
      </c>
      <c r="B18" s="213"/>
      <c r="C18" s="213"/>
      <c r="D18" s="213"/>
      <c r="E18" s="213"/>
      <c r="F18" s="213"/>
      <c r="G18" s="213"/>
      <c r="H18" s="214"/>
      <c r="I18" s="114">
        <v>12</v>
      </c>
      <c r="J18" s="112">
        <v>505420384</v>
      </c>
      <c r="K18" s="111">
        <v>503455488</v>
      </c>
    </row>
    <row r="19" spans="1:11" ht="12.75">
      <c r="A19" s="212" t="s">
        <v>177</v>
      </c>
      <c r="B19" s="213"/>
      <c r="C19" s="213"/>
      <c r="D19" s="213"/>
      <c r="E19" s="213"/>
      <c r="F19" s="213"/>
      <c r="G19" s="213"/>
      <c r="H19" s="214"/>
      <c r="I19" s="114">
        <v>13</v>
      </c>
      <c r="J19" s="112">
        <v>50788026</v>
      </c>
      <c r="K19" s="111">
        <v>49605237</v>
      </c>
    </row>
    <row r="20" spans="1:11" ht="12.75">
      <c r="A20" s="212" t="s">
        <v>20</v>
      </c>
      <c r="B20" s="213"/>
      <c r="C20" s="213"/>
      <c r="D20" s="213"/>
      <c r="E20" s="213"/>
      <c r="F20" s="213"/>
      <c r="G20" s="213"/>
      <c r="H20" s="214"/>
      <c r="I20" s="114">
        <v>14</v>
      </c>
      <c r="J20" s="112">
        <v>6966466</v>
      </c>
      <c r="K20" s="111">
        <v>6593090</v>
      </c>
    </row>
    <row r="21" spans="1:11" ht="12.75">
      <c r="A21" s="212" t="s">
        <v>21</v>
      </c>
      <c r="B21" s="213"/>
      <c r="C21" s="213"/>
      <c r="D21" s="213"/>
      <c r="E21" s="213"/>
      <c r="F21" s="213"/>
      <c r="G21" s="213"/>
      <c r="H21" s="214"/>
      <c r="I21" s="114">
        <v>15</v>
      </c>
      <c r="J21" s="111"/>
      <c r="K21" s="111"/>
    </row>
    <row r="22" spans="1:11" ht="12.75">
      <c r="A22" s="212" t="s">
        <v>62</v>
      </c>
      <c r="B22" s="213"/>
      <c r="C22" s="213"/>
      <c r="D22" s="213"/>
      <c r="E22" s="213"/>
      <c r="F22" s="213"/>
      <c r="G22" s="213"/>
      <c r="H22" s="214"/>
      <c r="I22" s="114">
        <v>16</v>
      </c>
      <c r="J22" s="111">
        <v>33657</v>
      </c>
      <c r="K22" s="111"/>
    </row>
    <row r="23" spans="1:11" ht="12.75">
      <c r="A23" s="212" t="s">
        <v>63</v>
      </c>
      <c r="B23" s="213"/>
      <c r="C23" s="213"/>
      <c r="D23" s="213"/>
      <c r="E23" s="213"/>
      <c r="F23" s="213"/>
      <c r="G23" s="213"/>
      <c r="H23" s="214"/>
      <c r="I23" s="114">
        <v>17</v>
      </c>
      <c r="J23" s="112">
        <v>809082</v>
      </c>
      <c r="K23" s="111">
        <v>816164</v>
      </c>
    </row>
    <row r="24" spans="1:11" ht="12.75">
      <c r="A24" s="212" t="s">
        <v>64</v>
      </c>
      <c r="B24" s="213"/>
      <c r="C24" s="213"/>
      <c r="D24" s="213"/>
      <c r="E24" s="213"/>
      <c r="F24" s="213"/>
      <c r="G24" s="213"/>
      <c r="H24" s="214"/>
      <c r="I24" s="114">
        <v>18</v>
      </c>
      <c r="J24" s="112">
        <v>231298</v>
      </c>
      <c r="K24" s="111">
        <v>231298</v>
      </c>
    </row>
    <row r="25" spans="1:11" ht="12.75">
      <c r="A25" s="212" t="s">
        <v>65</v>
      </c>
      <c r="B25" s="213"/>
      <c r="C25" s="213"/>
      <c r="D25" s="213"/>
      <c r="E25" s="213"/>
      <c r="F25" s="213"/>
      <c r="G25" s="213"/>
      <c r="H25" s="214"/>
      <c r="I25" s="114">
        <v>19</v>
      </c>
      <c r="J25" s="111">
        <v>0</v>
      </c>
      <c r="K25" s="111">
        <v>0</v>
      </c>
    </row>
    <row r="26" spans="1:11" ht="12.75">
      <c r="A26" s="209" t="s">
        <v>158</v>
      </c>
      <c r="B26" s="210"/>
      <c r="C26" s="210"/>
      <c r="D26" s="210"/>
      <c r="E26" s="210"/>
      <c r="F26" s="210"/>
      <c r="G26" s="210"/>
      <c r="H26" s="211"/>
      <c r="I26" s="114">
        <v>20</v>
      </c>
      <c r="J26" s="145">
        <v>22148995</v>
      </c>
      <c r="K26" s="145">
        <f>SUM(K27:K34)</f>
        <v>23755998</v>
      </c>
    </row>
    <row r="27" spans="1:11" ht="12.75">
      <c r="A27" s="212" t="s">
        <v>66</v>
      </c>
      <c r="B27" s="213"/>
      <c r="C27" s="213"/>
      <c r="D27" s="213"/>
      <c r="E27" s="213"/>
      <c r="F27" s="213"/>
      <c r="G27" s="213"/>
      <c r="H27" s="214"/>
      <c r="I27" s="114">
        <v>21</v>
      </c>
      <c r="J27" s="112">
        <v>16834814</v>
      </c>
      <c r="K27" s="111">
        <v>18414514</v>
      </c>
    </row>
    <row r="28" spans="1:11" ht="12.75">
      <c r="A28" s="212" t="s">
        <v>67</v>
      </c>
      <c r="B28" s="213"/>
      <c r="C28" s="213"/>
      <c r="D28" s="213"/>
      <c r="E28" s="213"/>
      <c r="F28" s="213"/>
      <c r="G28" s="213"/>
      <c r="H28" s="214"/>
      <c r="I28" s="114">
        <v>22</v>
      </c>
      <c r="J28" s="112"/>
      <c r="K28" s="111"/>
    </row>
    <row r="29" spans="1:11" ht="12.75">
      <c r="A29" s="212" t="s">
        <v>68</v>
      </c>
      <c r="B29" s="213"/>
      <c r="C29" s="213"/>
      <c r="D29" s="213"/>
      <c r="E29" s="213"/>
      <c r="F29" s="213"/>
      <c r="G29" s="213"/>
      <c r="H29" s="214"/>
      <c r="I29" s="114">
        <v>23</v>
      </c>
      <c r="J29" s="112">
        <v>165900</v>
      </c>
      <c r="K29" s="111">
        <v>165900</v>
      </c>
    </row>
    <row r="30" spans="1:11" ht="12.75">
      <c r="A30" s="212" t="s">
        <v>73</v>
      </c>
      <c r="B30" s="213"/>
      <c r="C30" s="213"/>
      <c r="D30" s="213"/>
      <c r="E30" s="213"/>
      <c r="F30" s="213"/>
      <c r="G30" s="213"/>
      <c r="H30" s="214"/>
      <c r="I30" s="114">
        <v>24</v>
      </c>
      <c r="J30" s="112"/>
      <c r="K30" s="111"/>
    </row>
    <row r="31" spans="1:11" ht="12.75">
      <c r="A31" s="212" t="s">
        <v>74</v>
      </c>
      <c r="B31" s="213"/>
      <c r="C31" s="213"/>
      <c r="D31" s="213"/>
      <c r="E31" s="213"/>
      <c r="F31" s="213"/>
      <c r="G31" s="213"/>
      <c r="H31" s="214"/>
      <c r="I31" s="114">
        <v>25</v>
      </c>
      <c r="J31" s="112"/>
      <c r="K31" s="111"/>
    </row>
    <row r="32" spans="1:11" ht="12.75">
      <c r="A32" s="212" t="s">
        <v>75</v>
      </c>
      <c r="B32" s="213"/>
      <c r="C32" s="213"/>
      <c r="D32" s="213"/>
      <c r="E32" s="213"/>
      <c r="F32" s="213"/>
      <c r="G32" s="213"/>
      <c r="H32" s="214"/>
      <c r="I32" s="114">
        <v>26</v>
      </c>
      <c r="J32" s="112">
        <v>782828</v>
      </c>
      <c r="K32" s="111">
        <v>810131</v>
      </c>
    </row>
    <row r="33" spans="1:11" ht="12.75">
      <c r="A33" s="212" t="s">
        <v>69</v>
      </c>
      <c r="B33" s="213"/>
      <c r="C33" s="213"/>
      <c r="D33" s="213"/>
      <c r="E33" s="213"/>
      <c r="F33" s="213"/>
      <c r="G33" s="213"/>
      <c r="H33" s="214"/>
      <c r="I33" s="114">
        <v>27</v>
      </c>
      <c r="J33" s="112">
        <v>4365453</v>
      </c>
      <c r="K33" s="111">
        <v>4365453</v>
      </c>
    </row>
    <row r="34" spans="1:11" ht="12.75">
      <c r="A34" s="212" t="s">
        <v>151</v>
      </c>
      <c r="B34" s="213"/>
      <c r="C34" s="213"/>
      <c r="D34" s="213"/>
      <c r="E34" s="213"/>
      <c r="F34" s="213"/>
      <c r="G34" s="213"/>
      <c r="H34" s="214"/>
      <c r="I34" s="114">
        <v>28</v>
      </c>
      <c r="J34" s="112"/>
      <c r="K34" s="111"/>
    </row>
    <row r="35" spans="1:11" ht="12.75">
      <c r="A35" s="209" t="s">
        <v>152</v>
      </c>
      <c r="B35" s="210"/>
      <c r="C35" s="210"/>
      <c r="D35" s="210"/>
      <c r="E35" s="210"/>
      <c r="F35" s="210"/>
      <c r="G35" s="210"/>
      <c r="H35" s="211"/>
      <c r="I35" s="114">
        <v>29</v>
      </c>
      <c r="J35" s="145">
        <v>3133676</v>
      </c>
      <c r="K35" s="145">
        <f>SUM(K36:K38)</f>
        <v>3093020</v>
      </c>
    </row>
    <row r="36" spans="1:11" ht="12.75">
      <c r="A36" s="212" t="s">
        <v>70</v>
      </c>
      <c r="B36" s="213"/>
      <c r="C36" s="213"/>
      <c r="D36" s="213"/>
      <c r="E36" s="213"/>
      <c r="F36" s="213"/>
      <c r="G36" s="213"/>
      <c r="H36" s="214"/>
      <c r="I36" s="114">
        <v>30</v>
      </c>
      <c r="J36" s="112">
        <v>2579386</v>
      </c>
      <c r="K36" s="111">
        <v>2579386</v>
      </c>
    </row>
    <row r="37" spans="1:11" ht="12.75">
      <c r="A37" s="212" t="s">
        <v>71</v>
      </c>
      <c r="B37" s="213"/>
      <c r="C37" s="213"/>
      <c r="D37" s="213"/>
      <c r="E37" s="213"/>
      <c r="F37" s="213"/>
      <c r="G37" s="213"/>
      <c r="H37" s="214"/>
      <c r="I37" s="114">
        <v>31</v>
      </c>
      <c r="J37" s="112"/>
      <c r="K37" s="111"/>
    </row>
    <row r="38" spans="1:11" ht="12.75">
      <c r="A38" s="212" t="s">
        <v>72</v>
      </c>
      <c r="B38" s="213"/>
      <c r="C38" s="213"/>
      <c r="D38" s="213"/>
      <c r="E38" s="213"/>
      <c r="F38" s="213"/>
      <c r="G38" s="213"/>
      <c r="H38" s="214"/>
      <c r="I38" s="114">
        <v>32</v>
      </c>
      <c r="J38" s="112">
        <v>554290</v>
      </c>
      <c r="K38" s="111">
        <v>513634</v>
      </c>
    </row>
    <row r="39" spans="1:11" ht="12.75">
      <c r="A39" s="212" t="s">
        <v>153</v>
      </c>
      <c r="B39" s="213"/>
      <c r="C39" s="213"/>
      <c r="D39" s="213"/>
      <c r="E39" s="213"/>
      <c r="F39" s="213"/>
      <c r="G39" s="213"/>
      <c r="H39" s="214"/>
      <c r="I39" s="114">
        <v>33</v>
      </c>
      <c r="J39" s="111"/>
      <c r="K39" s="111"/>
    </row>
    <row r="40" spans="1:11" ht="12.75">
      <c r="A40" s="209" t="s">
        <v>312</v>
      </c>
      <c r="B40" s="210"/>
      <c r="C40" s="210"/>
      <c r="D40" s="210"/>
      <c r="E40" s="210"/>
      <c r="F40" s="210"/>
      <c r="G40" s="210"/>
      <c r="H40" s="211"/>
      <c r="I40" s="114">
        <v>34</v>
      </c>
      <c r="J40" s="145">
        <v>94441932</v>
      </c>
      <c r="K40" s="145">
        <f>K41+K49+K56+K64</f>
        <v>72601598</v>
      </c>
    </row>
    <row r="41" spans="1:11" ht="12.75">
      <c r="A41" s="212" t="s">
        <v>90</v>
      </c>
      <c r="B41" s="213"/>
      <c r="C41" s="213"/>
      <c r="D41" s="213"/>
      <c r="E41" s="213"/>
      <c r="F41" s="213"/>
      <c r="G41" s="213"/>
      <c r="H41" s="214"/>
      <c r="I41" s="114">
        <v>35</v>
      </c>
      <c r="J41" s="110">
        <v>38686495</v>
      </c>
      <c r="K41" s="110">
        <f>SUM(K42:K48)</f>
        <v>33580701</v>
      </c>
    </row>
    <row r="42" spans="1:11" ht="12.75">
      <c r="A42" s="212" t="s">
        <v>102</v>
      </c>
      <c r="B42" s="213"/>
      <c r="C42" s="213"/>
      <c r="D42" s="213"/>
      <c r="E42" s="213"/>
      <c r="F42" s="213"/>
      <c r="G42" s="213"/>
      <c r="H42" s="214"/>
      <c r="I42" s="114">
        <v>36</v>
      </c>
      <c r="J42" s="112">
        <v>14190529</v>
      </c>
      <c r="K42" s="111">
        <v>11934457</v>
      </c>
    </row>
    <row r="43" spans="1:11" ht="12.75">
      <c r="A43" s="212" t="s">
        <v>103</v>
      </c>
      <c r="B43" s="213"/>
      <c r="C43" s="213"/>
      <c r="D43" s="213"/>
      <c r="E43" s="213"/>
      <c r="F43" s="213"/>
      <c r="G43" s="213"/>
      <c r="H43" s="214"/>
      <c r="I43" s="114">
        <v>37</v>
      </c>
      <c r="J43" s="112">
        <v>545413</v>
      </c>
      <c r="K43" s="111">
        <v>805078</v>
      </c>
    </row>
    <row r="44" spans="1:11" ht="12.75">
      <c r="A44" s="212" t="s">
        <v>76</v>
      </c>
      <c r="B44" s="213"/>
      <c r="C44" s="213"/>
      <c r="D44" s="213"/>
      <c r="E44" s="213"/>
      <c r="F44" s="213"/>
      <c r="G44" s="213"/>
      <c r="H44" s="214"/>
      <c r="I44" s="114">
        <v>38</v>
      </c>
      <c r="J44" s="112">
        <v>12362516</v>
      </c>
      <c r="K44" s="111">
        <v>11789082</v>
      </c>
    </row>
    <row r="45" spans="1:11" ht="12.75">
      <c r="A45" s="212" t="s">
        <v>77</v>
      </c>
      <c r="B45" s="213"/>
      <c r="C45" s="213"/>
      <c r="D45" s="213"/>
      <c r="E45" s="213"/>
      <c r="F45" s="213"/>
      <c r="G45" s="213"/>
      <c r="H45" s="214"/>
      <c r="I45" s="114">
        <v>39</v>
      </c>
      <c r="J45" s="112">
        <v>11054563</v>
      </c>
      <c r="K45" s="111">
        <v>8527802</v>
      </c>
    </row>
    <row r="46" spans="1:11" ht="12.75">
      <c r="A46" s="212" t="s">
        <v>78</v>
      </c>
      <c r="B46" s="213"/>
      <c r="C46" s="213"/>
      <c r="D46" s="213"/>
      <c r="E46" s="213"/>
      <c r="F46" s="213"/>
      <c r="G46" s="213"/>
      <c r="H46" s="214"/>
      <c r="I46" s="114">
        <v>40</v>
      </c>
      <c r="J46" s="112">
        <v>533474</v>
      </c>
      <c r="K46" s="111">
        <v>524282</v>
      </c>
    </row>
    <row r="47" spans="1:11" ht="12.75">
      <c r="A47" s="212" t="s">
        <v>79</v>
      </c>
      <c r="B47" s="213"/>
      <c r="C47" s="213"/>
      <c r="D47" s="213"/>
      <c r="E47" s="213"/>
      <c r="F47" s="213"/>
      <c r="G47" s="213"/>
      <c r="H47" s="214"/>
      <c r="I47" s="114">
        <v>41</v>
      </c>
      <c r="J47" s="112"/>
      <c r="K47" s="111"/>
    </row>
    <row r="48" spans="1:11" ht="12.75">
      <c r="A48" s="212" t="s">
        <v>80</v>
      </c>
      <c r="B48" s="213"/>
      <c r="C48" s="213"/>
      <c r="D48" s="213"/>
      <c r="E48" s="213"/>
      <c r="F48" s="213"/>
      <c r="G48" s="213"/>
      <c r="H48" s="214"/>
      <c r="I48" s="114">
        <v>42</v>
      </c>
      <c r="J48" s="112"/>
      <c r="K48" s="111"/>
    </row>
    <row r="49" spans="1:11" ht="12.75">
      <c r="A49" s="209" t="s">
        <v>91</v>
      </c>
      <c r="B49" s="210"/>
      <c r="C49" s="210"/>
      <c r="D49" s="210"/>
      <c r="E49" s="210"/>
      <c r="F49" s="210"/>
      <c r="G49" s="210"/>
      <c r="H49" s="211"/>
      <c r="I49" s="114">
        <v>43</v>
      </c>
      <c r="J49" s="145">
        <v>51452392</v>
      </c>
      <c r="K49" s="145">
        <f>SUM(K50:K55)</f>
        <v>36131139</v>
      </c>
    </row>
    <row r="50" spans="1:11" ht="12.75">
      <c r="A50" s="212" t="s">
        <v>165</v>
      </c>
      <c r="B50" s="213"/>
      <c r="C50" s="213"/>
      <c r="D50" s="213"/>
      <c r="E50" s="213"/>
      <c r="F50" s="213"/>
      <c r="G50" s="213"/>
      <c r="H50" s="214"/>
      <c r="I50" s="114">
        <v>44</v>
      </c>
      <c r="J50" s="112">
        <v>19442740</v>
      </c>
      <c r="K50" s="111">
        <v>4004880</v>
      </c>
    </row>
    <row r="51" spans="1:11" ht="12.75">
      <c r="A51" s="212" t="s">
        <v>166</v>
      </c>
      <c r="B51" s="213"/>
      <c r="C51" s="213"/>
      <c r="D51" s="213"/>
      <c r="E51" s="213"/>
      <c r="F51" s="213"/>
      <c r="G51" s="213"/>
      <c r="H51" s="214"/>
      <c r="I51" s="114">
        <v>45</v>
      </c>
      <c r="J51" s="112">
        <v>15241025</v>
      </c>
      <c r="K51" s="111">
        <v>14356286</v>
      </c>
    </row>
    <row r="52" spans="1:11" ht="12.75">
      <c r="A52" s="212" t="s">
        <v>167</v>
      </c>
      <c r="B52" s="213"/>
      <c r="C52" s="213"/>
      <c r="D52" s="213"/>
      <c r="E52" s="213"/>
      <c r="F52" s="213"/>
      <c r="G52" s="213"/>
      <c r="H52" s="214"/>
      <c r="I52" s="114">
        <v>46</v>
      </c>
      <c r="J52" s="112"/>
      <c r="K52" s="111"/>
    </row>
    <row r="53" spans="1:11" ht="12.75">
      <c r="A53" s="212" t="s">
        <v>168</v>
      </c>
      <c r="B53" s="213"/>
      <c r="C53" s="213"/>
      <c r="D53" s="213"/>
      <c r="E53" s="213"/>
      <c r="F53" s="213"/>
      <c r="G53" s="213"/>
      <c r="H53" s="214"/>
      <c r="I53" s="114">
        <v>47</v>
      </c>
      <c r="J53" s="112">
        <v>202127</v>
      </c>
      <c r="K53" s="111">
        <v>190100</v>
      </c>
    </row>
    <row r="54" spans="1:11" ht="12.75">
      <c r="A54" s="212" t="s">
        <v>5</v>
      </c>
      <c r="B54" s="213"/>
      <c r="C54" s="213"/>
      <c r="D54" s="213"/>
      <c r="E54" s="213"/>
      <c r="F54" s="213"/>
      <c r="G54" s="213"/>
      <c r="H54" s="214"/>
      <c r="I54" s="114">
        <v>48</v>
      </c>
      <c r="J54" s="112">
        <v>16218825</v>
      </c>
      <c r="K54" s="111">
        <v>17251113</v>
      </c>
    </row>
    <row r="55" spans="1:11" ht="12.75">
      <c r="A55" s="212" t="s">
        <v>6</v>
      </c>
      <c r="B55" s="213"/>
      <c r="C55" s="213"/>
      <c r="D55" s="213"/>
      <c r="E55" s="213"/>
      <c r="F55" s="213"/>
      <c r="G55" s="213"/>
      <c r="H55" s="214"/>
      <c r="I55" s="114">
        <v>49</v>
      </c>
      <c r="J55" s="112">
        <v>347675</v>
      </c>
      <c r="K55" s="111">
        <v>328760</v>
      </c>
    </row>
    <row r="56" spans="1:11" ht="12.75">
      <c r="A56" s="209" t="s">
        <v>92</v>
      </c>
      <c r="B56" s="210"/>
      <c r="C56" s="210"/>
      <c r="D56" s="210"/>
      <c r="E56" s="210"/>
      <c r="F56" s="210"/>
      <c r="G56" s="210"/>
      <c r="H56" s="211"/>
      <c r="I56" s="114">
        <v>50</v>
      </c>
      <c r="J56" s="145">
        <v>2772605</v>
      </c>
      <c r="K56" s="145">
        <f>SUM(K57:K63)</f>
        <v>2429609</v>
      </c>
    </row>
    <row r="57" spans="1:11" ht="12.75">
      <c r="A57" s="212" t="s">
        <v>66</v>
      </c>
      <c r="B57" s="213"/>
      <c r="C57" s="213"/>
      <c r="D57" s="213"/>
      <c r="E57" s="213"/>
      <c r="F57" s="213"/>
      <c r="G57" s="213"/>
      <c r="H57" s="214"/>
      <c r="I57" s="114">
        <v>51</v>
      </c>
      <c r="J57" s="112"/>
      <c r="K57" s="111"/>
    </row>
    <row r="58" spans="1:11" ht="12.75">
      <c r="A58" s="212" t="s">
        <v>67</v>
      </c>
      <c r="B58" s="213"/>
      <c r="C58" s="213"/>
      <c r="D58" s="213"/>
      <c r="E58" s="213"/>
      <c r="F58" s="213"/>
      <c r="G58" s="213"/>
      <c r="H58" s="214"/>
      <c r="I58" s="114">
        <v>52</v>
      </c>
      <c r="J58" s="112">
        <v>713808</v>
      </c>
      <c r="K58" s="111">
        <v>1154088</v>
      </c>
    </row>
    <row r="59" spans="1:11" ht="12.75">
      <c r="A59" s="212" t="s">
        <v>206</v>
      </c>
      <c r="B59" s="213"/>
      <c r="C59" s="213"/>
      <c r="D59" s="213"/>
      <c r="E59" s="213"/>
      <c r="F59" s="213"/>
      <c r="G59" s="213"/>
      <c r="H59" s="214"/>
      <c r="I59" s="114">
        <v>53</v>
      </c>
      <c r="J59" s="112"/>
      <c r="K59" s="111"/>
    </row>
    <row r="60" spans="1:11" ht="12.75">
      <c r="A60" s="212" t="s">
        <v>73</v>
      </c>
      <c r="B60" s="213"/>
      <c r="C60" s="213"/>
      <c r="D60" s="213"/>
      <c r="E60" s="213"/>
      <c r="F60" s="213"/>
      <c r="G60" s="213"/>
      <c r="H60" s="214"/>
      <c r="I60" s="114">
        <v>54</v>
      </c>
      <c r="J60" s="112"/>
      <c r="K60" s="111"/>
    </row>
    <row r="61" spans="1:11" ht="12.75">
      <c r="A61" s="212" t="s">
        <v>74</v>
      </c>
      <c r="B61" s="213"/>
      <c r="C61" s="213"/>
      <c r="D61" s="213"/>
      <c r="E61" s="213"/>
      <c r="F61" s="213"/>
      <c r="G61" s="213"/>
      <c r="H61" s="214"/>
      <c r="I61" s="114">
        <v>55</v>
      </c>
      <c r="J61" s="112">
        <v>1057888</v>
      </c>
      <c r="K61" s="111">
        <v>674149</v>
      </c>
    </row>
    <row r="62" spans="1:11" ht="12.75">
      <c r="A62" s="212" t="s">
        <v>75</v>
      </c>
      <c r="B62" s="213"/>
      <c r="C62" s="213"/>
      <c r="D62" s="213"/>
      <c r="E62" s="213"/>
      <c r="F62" s="213"/>
      <c r="G62" s="213"/>
      <c r="H62" s="214"/>
      <c r="I62" s="114">
        <v>56</v>
      </c>
      <c r="J62" s="112">
        <v>1000909</v>
      </c>
      <c r="K62" s="111">
        <v>601372</v>
      </c>
    </row>
    <row r="63" spans="1:11" ht="12.75">
      <c r="A63" s="212" t="s">
        <v>39</v>
      </c>
      <c r="B63" s="213"/>
      <c r="C63" s="213"/>
      <c r="D63" s="213"/>
      <c r="E63" s="213"/>
      <c r="F63" s="213"/>
      <c r="G63" s="213"/>
      <c r="H63" s="214"/>
      <c r="I63" s="114">
        <v>57</v>
      </c>
      <c r="J63" s="112"/>
      <c r="K63" s="111"/>
    </row>
    <row r="64" spans="1:11" ht="12.75">
      <c r="A64" s="209" t="s">
        <v>172</v>
      </c>
      <c r="B64" s="210"/>
      <c r="C64" s="210"/>
      <c r="D64" s="210"/>
      <c r="E64" s="210"/>
      <c r="F64" s="210"/>
      <c r="G64" s="210"/>
      <c r="H64" s="211"/>
      <c r="I64" s="114">
        <v>58</v>
      </c>
      <c r="J64" s="146">
        <v>1530440</v>
      </c>
      <c r="K64" s="147">
        <v>460149</v>
      </c>
    </row>
    <row r="65" spans="1:11" ht="12.75">
      <c r="A65" s="209" t="s">
        <v>46</v>
      </c>
      <c r="B65" s="210"/>
      <c r="C65" s="210"/>
      <c r="D65" s="210"/>
      <c r="E65" s="210"/>
      <c r="F65" s="210"/>
      <c r="G65" s="210"/>
      <c r="H65" s="211"/>
      <c r="I65" s="114">
        <v>59</v>
      </c>
      <c r="J65" s="146">
        <v>507369</v>
      </c>
      <c r="K65" s="147">
        <v>168700</v>
      </c>
    </row>
    <row r="66" spans="1:11" ht="12.75">
      <c r="A66" s="209" t="s">
        <v>205</v>
      </c>
      <c r="B66" s="210"/>
      <c r="C66" s="210"/>
      <c r="D66" s="210"/>
      <c r="E66" s="210"/>
      <c r="F66" s="210"/>
      <c r="G66" s="210"/>
      <c r="H66" s="211"/>
      <c r="I66" s="114">
        <v>60</v>
      </c>
      <c r="J66" s="145">
        <v>875923267</v>
      </c>
      <c r="K66" s="145">
        <f>K7+K8+K40+K65</f>
        <v>851532766</v>
      </c>
    </row>
    <row r="67" spans="1:11" ht="12.75">
      <c r="A67" s="215" t="s">
        <v>81</v>
      </c>
      <c r="B67" s="216"/>
      <c r="C67" s="216"/>
      <c r="D67" s="216"/>
      <c r="E67" s="216"/>
      <c r="F67" s="216"/>
      <c r="G67" s="216"/>
      <c r="H67" s="217"/>
      <c r="I67" s="119">
        <v>61</v>
      </c>
      <c r="J67" s="146">
        <v>15056729</v>
      </c>
      <c r="K67" s="147">
        <v>13562878</v>
      </c>
    </row>
    <row r="68" spans="1:11" ht="12.75">
      <c r="A68" s="218" t="s">
        <v>48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206" t="s">
        <v>159</v>
      </c>
      <c r="B69" s="207"/>
      <c r="C69" s="207"/>
      <c r="D69" s="207"/>
      <c r="E69" s="207"/>
      <c r="F69" s="207"/>
      <c r="G69" s="207"/>
      <c r="H69" s="208"/>
      <c r="I69" s="113">
        <v>62</v>
      </c>
      <c r="J69" s="145">
        <v>200008698</v>
      </c>
      <c r="K69" s="145">
        <f>K70+K71+K72+K78+K79+K82+K85</f>
        <v>156441748</v>
      </c>
    </row>
    <row r="70" spans="1:11" ht="12.75">
      <c r="A70" s="212" t="s">
        <v>116</v>
      </c>
      <c r="B70" s="213"/>
      <c r="C70" s="213"/>
      <c r="D70" s="213"/>
      <c r="E70" s="213"/>
      <c r="F70" s="213"/>
      <c r="G70" s="213"/>
      <c r="H70" s="214"/>
      <c r="I70" s="114">
        <v>63</v>
      </c>
      <c r="J70" s="111">
        <v>96040350</v>
      </c>
      <c r="K70" s="111">
        <v>96100350</v>
      </c>
    </row>
    <row r="71" spans="1:11" ht="12.75">
      <c r="A71" s="212" t="s">
        <v>117</v>
      </c>
      <c r="B71" s="213"/>
      <c r="C71" s="213"/>
      <c r="D71" s="213"/>
      <c r="E71" s="213"/>
      <c r="F71" s="213"/>
      <c r="G71" s="213"/>
      <c r="H71" s="214"/>
      <c r="I71" s="114">
        <v>64</v>
      </c>
      <c r="J71" s="111"/>
      <c r="K71" s="111"/>
    </row>
    <row r="72" spans="1:11" ht="12.75">
      <c r="A72" s="212" t="s">
        <v>118</v>
      </c>
      <c r="B72" s="213"/>
      <c r="C72" s="213"/>
      <c r="D72" s="213"/>
      <c r="E72" s="213"/>
      <c r="F72" s="213"/>
      <c r="G72" s="213"/>
      <c r="H72" s="214"/>
      <c r="I72" s="114">
        <v>65</v>
      </c>
      <c r="J72" s="112">
        <v>475381</v>
      </c>
      <c r="K72" s="110">
        <f>K73+K74-K75+K77</f>
        <v>1028890</v>
      </c>
    </row>
    <row r="73" spans="1:11" ht="12.75">
      <c r="A73" s="212" t="s">
        <v>119</v>
      </c>
      <c r="B73" s="213"/>
      <c r="C73" s="213"/>
      <c r="D73" s="213"/>
      <c r="E73" s="213"/>
      <c r="F73" s="213"/>
      <c r="G73" s="213"/>
      <c r="H73" s="214"/>
      <c r="I73" s="114">
        <v>66</v>
      </c>
      <c r="J73" s="111"/>
      <c r="K73" s="111"/>
    </row>
    <row r="74" spans="1:11" ht="12.75">
      <c r="A74" s="212" t="s">
        <v>120</v>
      </c>
      <c r="B74" s="213"/>
      <c r="C74" s="213"/>
      <c r="D74" s="213"/>
      <c r="E74" s="213"/>
      <c r="F74" s="213"/>
      <c r="G74" s="213"/>
      <c r="H74" s="214"/>
      <c r="I74" s="114">
        <v>67</v>
      </c>
      <c r="J74" s="112">
        <v>9182650</v>
      </c>
      <c r="K74" s="111">
        <v>9182650</v>
      </c>
    </row>
    <row r="75" spans="1:11" ht="12.75">
      <c r="A75" s="212" t="s">
        <v>108</v>
      </c>
      <c r="B75" s="213"/>
      <c r="C75" s="213"/>
      <c r="D75" s="213"/>
      <c r="E75" s="213"/>
      <c r="F75" s="213"/>
      <c r="G75" s="213"/>
      <c r="H75" s="214"/>
      <c r="I75" s="114">
        <v>68</v>
      </c>
      <c r="J75" s="112">
        <v>9182650</v>
      </c>
      <c r="K75" s="111">
        <v>9182650</v>
      </c>
    </row>
    <row r="76" spans="1:11" ht="12.75">
      <c r="A76" s="212" t="s">
        <v>109</v>
      </c>
      <c r="B76" s="213"/>
      <c r="C76" s="213"/>
      <c r="D76" s="213"/>
      <c r="E76" s="213"/>
      <c r="F76" s="213"/>
      <c r="G76" s="213"/>
      <c r="H76" s="214"/>
      <c r="I76" s="114">
        <v>69</v>
      </c>
      <c r="J76" s="112"/>
      <c r="K76" s="111"/>
    </row>
    <row r="77" spans="1:11" ht="12.75">
      <c r="A77" s="212" t="s">
        <v>110</v>
      </c>
      <c r="B77" s="213"/>
      <c r="C77" s="213"/>
      <c r="D77" s="213"/>
      <c r="E77" s="213"/>
      <c r="F77" s="213"/>
      <c r="G77" s="213"/>
      <c r="H77" s="214"/>
      <c r="I77" s="114">
        <v>70</v>
      </c>
      <c r="J77" s="112">
        <v>475381</v>
      </c>
      <c r="K77" s="111">
        <v>1028890</v>
      </c>
    </row>
    <row r="78" spans="1:11" ht="12.75">
      <c r="A78" s="212" t="s">
        <v>111</v>
      </c>
      <c r="B78" s="213"/>
      <c r="C78" s="213"/>
      <c r="D78" s="213"/>
      <c r="E78" s="213"/>
      <c r="F78" s="213"/>
      <c r="G78" s="213"/>
      <c r="H78" s="214"/>
      <c r="I78" s="114">
        <v>71</v>
      </c>
      <c r="J78" s="111">
        <v>273081818</v>
      </c>
      <c r="K78" s="111">
        <v>273081818</v>
      </c>
    </row>
    <row r="79" spans="1:11" ht="12.75">
      <c r="A79" s="212" t="s">
        <v>203</v>
      </c>
      <c r="B79" s="213"/>
      <c r="C79" s="213"/>
      <c r="D79" s="213"/>
      <c r="E79" s="213"/>
      <c r="F79" s="213"/>
      <c r="G79" s="213"/>
      <c r="H79" s="214"/>
      <c r="I79" s="114">
        <v>72</v>
      </c>
      <c r="J79" s="110">
        <v>-42975527</v>
      </c>
      <c r="K79" s="110">
        <f>K80-K81</f>
        <v>-190762698</v>
      </c>
    </row>
    <row r="80" spans="1:11" ht="12.75">
      <c r="A80" s="221" t="s">
        <v>137</v>
      </c>
      <c r="B80" s="222"/>
      <c r="C80" s="222"/>
      <c r="D80" s="222"/>
      <c r="E80" s="222"/>
      <c r="F80" s="222"/>
      <c r="G80" s="222"/>
      <c r="H80" s="223"/>
      <c r="I80" s="114">
        <v>73</v>
      </c>
      <c r="J80" s="111"/>
      <c r="K80" s="111"/>
    </row>
    <row r="81" spans="1:11" ht="12.75">
      <c r="A81" s="221" t="s">
        <v>138</v>
      </c>
      <c r="B81" s="222"/>
      <c r="C81" s="222"/>
      <c r="D81" s="222"/>
      <c r="E81" s="222"/>
      <c r="F81" s="222"/>
      <c r="G81" s="222"/>
      <c r="H81" s="223"/>
      <c r="I81" s="114">
        <v>74</v>
      </c>
      <c r="J81" s="111">
        <v>42975527</v>
      </c>
      <c r="K81" s="111">
        <v>190762698</v>
      </c>
    </row>
    <row r="82" spans="1:11" ht="12.75">
      <c r="A82" s="212" t="s">
        <v>204</v>
      </c>
      <c r="B82" s="213"/>
      <c r="C82" s="213"/>
      <c r="D82" s="213"/>
      <c r="E82" s="213"/>
      <c r="F82" s="213"/>
      <c r="G82" s="213"/>
      <c r="H82" s="214"/>
      <c r="I82" s="114">
        <v>75</v>
      </c>
      <c r="J82" s="110">
        <v>-126613324</v>
      </c>
      <c r="K82" s="110">
        <f>K83-K84</f>
        <v>-23006612</v>
      </c>
    </row>
    <row r="83" spans="1:11" ht="12.75">
      <c r="A83" s="221" t="s">
        <v>139</v>
      </c>
      <c r="B83" s="222"/>
      <c r="C83" s="222"/>
      <c r="D83" s="222"/>
      <c r="E83" s="222"/>
      <c r="F83" s="222"/>
      <c r="G83" s="222"/>
      <c r="H83" s="223"/>
      <c r="I83" s="114">
        <v>76</v>
      </c>
      <c r="J83" s="111"/>
      <c r="K83" s="111"/>
    </row>
    <row r="84" spans="1:11" ht="12.75">
      <c r="A84" s="221" t="s">
        <v>140</v>
      </c>
      <c r="B84" s="222"/>
      <c r="C84" s="222"/>
      <c r="D84" s="222"/>
      <c r="E84" s="222"/>
      <c r="F84" s="222"/>
      <c r="G84" s="222"/>
      <c r="H84" s="223"/>
      <c r="I84" s="114">
        <v>77</v>
      </c>
      <c r="J84" s="112">
        <v>126613324</v>
      </c>
      <c r="K84" s="111">
        <v>23006612</v>
      </c>
    </row>
    <row r="85" spans="1:11" ht="12.75">
      <c r="A85" s="212" t="s">
        <v>141</v>
      </c>
      <c r="B85" s="213"/>
      <c r="C85" s="213"/>
      <c r="D85" s="213"/>
      <c r="E85" s="213"/>
      <c r="F85" s="213"/>
      <c r="G85" s="213"/>
      <c r="H85" s="214"/>
      <c r="I85" s="114">
        <v>78</v>
      </c>
      <c r="J85" s="111"/>
      <c r="K85" s="111"/>
    </row>
    <row r="86" spans="1:11" ht="12.75">
      <c r="A86" s="209" t="s">
        <v>12</v>
      </c>
      <c r="B86" s="210"/>
      <c r="C86" s="210"/>
      <c r="D86" s="210"/>
      <c r="E86" s="210"/>
      <c r="F86" s="210"/>
      <c r="G86" s="210"/>
      <c r="H86" s="211"/>
      <c r="I86" s="114">
        <v>79</v>
      </c>
      <c r="J86" s="145">
        <v>86622</v>
      </c>
      <c r="K86" s="145">
        <f>SUM(K87:K89)</f>
        <v>86622</v>
      </c>
    </row>
    <row r="87" spans="1:11" ht="12.75">
      <c r="A87" s="212" t="s">
        <v>104</v>
      </c>
      <c r="B87" s="213"/>
      <c r="C87" s="213"/>
      <c r="D87" s="213"/>
      <c r="E87" s="213"/>
      <c r="F87" s="213"/>
      <c r="G87" s="213"/>
      <c r="H87" s="214"/>
      <c r="I87" s="114">
        <v>80</v>
      </c>
      <c r="J87" s="111"/>
      <c r="K87" s="111"/>
    </row>
    <row r="88" spans="1:11" ht="12.75">
      <c r="A88" s="212" t="s">
        <v>105</v>
      </c>
      <c r="B88" s="213"/>
      <c r="C88" s="213"/>
      <c r="D88" s="213"/>
      <c r="E88" s="213"/>
      <c r="F88" s="213"/>
      <c r="G88" s="213"/>
      <c r="H88" s="214"/>
      <c r="I88" s="114">
        <v>81</v>
      </c>
      <c r="J88" s="111"/>
      <c r="K88" s="111"/>
    </row>
    <row r="89" spans="1:11" ht="12.75">
      <c r="A89" s="212" t="s">
        <v>106</v>
      </c>
      <c r="B89" s="213"/>
      <c r="C89" s="213"/>
      <c r="D89" s="213"/>
      <c r="E89" s="213"/>
      <c r="F89" s="213"/>
      <c r="G89" s="213"/>
      <c r="H89" s="214"/>
      <c r="I89" s="114">
        <v>82</v>
      </c>
      <c r="J89" s="112">
        <v>86622</v>
      </c>
      <c r="K89" s="111">
        <v>86622</v>
      </c>
    </row>
    <row r="90" spans="1:11" ht="12.75">
      <c r="A90" s="209" t="s">
        <v>13</v>
      </c>
      <c r="B90" s="210"/>
      <c r="C90" s="210"/>
      <c r="D90" s="210"/>
      <c r="E90" s="210"/>
      <c r="F90" s="210"/>
      <c r="G90" s="210"/>
      <c r="H90" s="211"/>
      <c r="I90" s="114">
        <v>83</v>
      </c>
      <c r="J90" s="145">
        <v>174473856</v>
      </c>
      <c r="K90" s="145">
        <f>SUM(K91:K99)</f>
        <v>166599807</v>
      </c>
    </row>
    <row r="91" spans="1:11" ht="12.75">
      <c r="A91" s="212" t="s">
        <v>107</v>
      </c>
      <c r="B91" s="213"/>
      <c r="C91" s="213"/>
      <c r="D91" s="213"/>
      <c r="E91" s="213"/>
      <c r="F91" s="213"/>
      <c r="G91" s="213"/>
      <c r="H91" s="214"/>
      <c r="I91" s="114">
        <v>84</v>
      </c>
      <c r="J91" s="112"/>
      <c r="K91" s="111"/>
    </row>
    <row r="92" spans="1:11" ht="12.75">
      <c r="A92" s="212" t="s">
        <v>207</v>
      </c>
      <c r="B92" s="213"/>
      <c r="C92" s="213"/>
      <c r="D92" s="213"/>
      <c r="E92" s="213"/>
      <c r="F92" s="213"/>
      <c r="G92" s="213"/>
      <c r="H92" s="214"/>
      <c r="I92" s="114">
        <v>85</v>
      </c>
      <c r="J92" s="112">
        <v>3288461</v>
      </c>
      <c r="K92" s="111">
        <v>3383819</v>
      </c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14">
        <v>86</v>
      </c>
      <c r="J93" s="112">
        <v>102838440</v>
      </c>
      <c r="K93" s="111">
        <v>94869033</v>
      </c>
    </row>
    <row r="94" spans="1:11" ht="12.75">
      <c r="A94" s="212" t="s">
        <v>208</v>
      </c>
      <c r="B94" s="213"/>
      <c r="C94" s="213"/>
      <c r="D94" s="213"/>
      <c r="E94" s="213"/>
      <c r="F94" s="213"/>
      <c r="G94" s="213"/>
      <c r="H94" s="214"/>
      <c r="I94" s="114">
        <v>87</v>
      </c>
      <c r="J94" s="112"/>
      <c r="K94" s="111"/>
    </row>
    <row r="95" spans="1:11" ht="12.75">
      <c r="A95" s="212" t="s">
        <v>209</v>
      </c>
      <c r="B95" s="213"/>
      <c r="C95" s="213"/>
      <c r="D95" s="213"/>
      <c r="E95" s="213"/>
      <c r="F95" s="213"/>
      <c r="G95" s="213"/>
      <c r="H95" s="214"/>
      <c r="I95" s="114">
        <v>88</v>
      </c>
      <c r="J95" s="112">
        <v>76500</v>
      </c>
      <c r="K95" s="111">
        <v>76500</v>
      </c>
    </row>
    <row r="96" spans="1:11" ht="12.75">
      <c r="A96" s="212" t="s">
        <v>210</v>
      </c>
      <c r="B96" s="213"/>
      <c r="C96" s="213"/>
      <c r="D96" s="213"/>
      <c r="E96" s="213"/>
      <c r="F96" s="213"/>
      <c r="G96" s="213"/>
      <c r="H96" s="214"/>
      <c r="I96" s="114">
        <v>89</v>
      </c>
      <c r="J96" s="112"/>
      <c r="K96" s="111"/>
    </row>
    <row r="97" spans="1:11" ht="12.75">
      <c r="A97" s="212" t="s">
        <v>84</v>
      </c>
      <c r="B97" s="213"/>
      <c r="C97" s="213"/>
      <c r="D97" s="213"/>
      <c r="E97" s="213"/>
      <c r="F97" s="213"/>
      <c r="G97" s="213"/>
      <c r="H97" s="214"/>
      <c r="I97" s="114">
        <v>90</v>
      </c>
      <c r="J97" s="112"/>
      <c r="K97" s="111"/>
    </row>
    <row r="98" spans="1:11" ht="12.75">
      <c r="A98" s="212" t="s">
        <v>82</v>
      </c>
      <c r="B98" s="213"/>
      <c r="C98" s="213"/>
      <c r="D98" s="213"/>
      <c r="E98" s="213"/>
      <c r="F98" s="213"/>
      <c r="G98" s="213"/>
      <c r="H98" s="214"/>
      <c r="I98" s="114">
        <v>91</v>
      </c>
      <c r="J98" s="112"/>
      <c r="K98" s="111"/>
    </row>
    <row r="99" spans="1:11" ht="12.75">
      <c r="A99" s="212" t="s">
        <v>83</v>
      </c>
      <c r="B99" s="213"/>
      <c r="C99" s="213"/>
      <c r="D99" s="213"/>
      <c r="E99" s="213"/>
      <c r="F99" s="213"/>
      <c r="G99" s="213"/>
      <c r="H99" s="214"/>
      <c r="I99" s="114">
        <v>92</v>
      </c>
      <c r="J99" s="112">
        <v>68270455</v>
      </c>
      <c r="K99" s="111">
        <v>68270455</v>
      </c>
    </row>
    <row r="100" spans="1:11" ht="12.75">
      <c r="A100" s="209" t="s">
        <v>14</v>
      </c>
      <c r="B100" s="210"/>
      <c r="C100" s="210"/>
      <c r="D100" s="210"/>
      <c r="E100" s="210"/>
      <c r="F100" s="210"/>
      <c r="G100" s="210"/>
      <c r="H100" s="211"/>
      <c r="I100" s="114">
        <v>93</v>
      </c>
      <c r="J100" s="145">
        <v>500614490</v>
      </c>
      <c r="K100" s="145">
        <f>SUM(K101:K112)</f>
        <v>527597593</v>
      </c>
    </row>
    <row r="101" spans="1:11" ht="12.75">
      <c r="A101" s="212" t="s">
        <v>107</v>
      </c>
      <c r="B101" s="213"/>
      <c r="C101" s="213"/>
      <c r="D101" s="213"/>
      <c r="E101" s="213"/>
      <c r="F101" s="213"/>
      <c r="G101" s="213"/>
      <c r="H101" s="214"/>
      <c r="I101" s="114">
        <v>94</v>
      </c>
      <c r="J101" s="112">
        <v>56767277</v>
      </c>
      <c r="K101" s="111">
        <v>697910</v>
      </c>
    </row>
    <row r="102" spans="1:11" ht="12.75">
      <c r="A102" s="212" t="s">
        <v>207</v>
      </c>
      <c r="B102" s="213"/>
      <c r="C102" s="213"/>
      <c r="D102" s="213"/>
      <c r="E102" s="213"/>
      <c r="F102" s="213"/>
      <c r="G102" s="213"/>
      <c r="H102" s="214"/>
      <c r="I102" s="114">
        <v>95</v>
      </c>
      <c r="J102" s="112">
        <v>6784305</v>
      </c>
      <c r="K102" s="111">
        <v>6941561</v>
      </c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14">
        <v>96</v>
      </c>
      <c r="J103" s="112">
        <v>179177310</v>
      </c>
      <c r="K103" s="111">
        <v>189565756</v>
      </c>
    </row>
    <row r="104" spans="1:11" ht="12.75">
      <c r="A104" s="212" t="s">
        <v>208</v>
      </c>
      <c r="B104" s="213"/>
      <c r="C104" s="213"/>
      <c r="D104" s="213"/>
      <c r="E104" s="213"/>
      <c r="F104" s="213"/>
      <c r="G104" s="213"/>
      <c r="H104" s="214"/>
      <c r="I104" s="114">
        <v>97</v>
      </c>
      <c r="J104" s="112">
        <v>1919672</v>
      </c>
      <c r="K104" s="111">
        <v>1106415</v>
      </c>
    </row>
    <row r="105" spans="1:11" ht="12.75">
      <c r="A105" s="212" t="s">
        <v>209</v>
      </c>
      <c r="B105" s="213"/>
      <c r="C105" s="213"/>
      <c r="D105" s="213"/>
      <c r="E105" s="213"/>
      <c r="F105" s="213"/>
      <c r="G105" s="213"/>
      <c r="H105" s="214"/>
      <c r="I105" s="114">
        <v>98</v>
      </c>
      <c r="J105" s="112">
        <v>91711020</v>
      </c>
      <c r="K105" s="111">
        <v>98844434</v>
      </c>
    </row>
    <row r="106" spans="1:11" ht="12.75">
      <c r="A106" s="212" t="s">
        <v>210</v>
      </c>
      <c r="B106" s="213"/>
      <c r="C106" s="213"/>
      <c r="D106" s="213"/>
      <c r="E106" s="213"/>
      <c r="F106" s="213"/>
      <c r="G106" s="213"/>
      <c r="H106" s="214"/>
      <c r="I106" s="114">
        <v>99</v>
      </c>
      <c r="J106" s="112"/>
      <c r="K106" s="111"/>
    </row>
    <row r="107" spans="1:11" ht="12.75">
      <c r="A107" s="212" t="s">
        <v>84</v>
      </c>
      <c r="B107" s="213"/>
      <c r="C107" s="213"/>
      <c r="D107" s="213"/>
      <c r="E107" s="213"/>
      <c r="F107" s="213"/>
      <c r="G107" s="213"/>
      <c r="H107" s="214"/>
      <c r="I107" s="114">
        <v>100</v>
      </c>
      <c r="J107" s="112"/>
      <c r="K107" s="111"/>
    </row>
    <row r="108" spans="1:11" ht="12.75">
      <c r="A108" s="212" t="s">
        <v>85</v>
      </c>
      <c r="B108" s="213"/>
      <c r="C108" s="213"/>
      <c r="D108" s="213"/>
      <c r="E108" s="213"/>
      <c r="F108" s="213"/>
      <c r="G108" s="213"/>
      <c r="H108" s="214"/>
      <c r="I108" s="114">
        <v>101</v>
      </c>
      <c r="J108" s="112">
        <v>9402771</v>
      </c>
      <c r="K108" s="111">
        <v>22455772</v>
      </c>
    </row>
    <row r="109" spans="1:11" ht="12.75">
      <c r="A109" s="212" t="s">
        <v>86</v>
      </c>
      <c r="B109" s="213"/>
      <c r="C109" s="213"/>
      <c r="D109" s="213"/>
      <c r="E109" s="213"/>
      <c r="F109" s="213"/>
      <c r="G109" s="213"/>
      <c r="H109" s="214"/>
      <c r="I109" s="114">
        <v>102</v>
      </c>
      <c r="J109" s="112">
        <v>140584102</v>
      </c>
      <c r="K109" s="111">
        <v>193417798</v>
      </c>
    </row>
    <row r="110" spans="1:11" ht="12.75">
      <c r="A110" s="212" t="s">
        <v>89</v>
      </c>
      <c r="B110" s="213"/>
      <c r="C110" s="213"/>
      <c r="D110" s="213"/>
      <c r="E110" s="213"/>
      <c r="F110" s="213"/>
      <c r="G110" s="213"/>
      <c r="H110" s="214"/>
      <c r="I110" s="114">
        <v>103</v>
      </c>
      <c r="J110" s="112"/>
      <c r="K110" s="111"/>
    </row>
    <row r="111" spans="1:11" ht="12.75">
      <c r="A111" s="212" t="s">
        <v>87</v>
      </c>
      <c r="B111" s="213"/>
      <c r="C111" s="213"/>
      <c r="D111" s="213"/>
      <c r="E111" s="213"/>
      <c r="F111" s="213"/>
      <c r="G111" s="213"/>
      <c r="H111" s="214"/>
      <c r="I111" s="114">
        <v>104</v>
      </c>
      <c r="J111" s="112"/>
      <c r="K111" s="111"/>
    </row>
    <row r="112" spans="1:11" ht="12.75">
      <c r="A112" s="212" t="s">
        <v>88</v>
      </c>
      <c r="B112" s="213"/>
      <c r="C112" s="213"/>
      <c r="D112" s="213"/>
      <c r="E112" s="213"/>
      <c r="F112" s="213"/>
      <c r="G112" s="213"/>
      <c r="H112" s="214"/>
      <c r="I112" s="114">
        <v>105</v>
      </c>
      <c r="J112" s="112">
        <v>14268033</v>
      </c>
      <c r="K112" s="111">
        <v>14567947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14">
        <v>106</v>
      </c>
      <c r="J113" s="146">
        <v>739601</v>
      </c>
      <c r="K113" s="147">
        <v>806996</v>
      </c>
    </row>
    <row r="114" spans="1:11" ht="12.75">
      <c r="A114" s="209" t="s">
        <v>18</v>
      </c>
      <c r="B114" s="210"/>
      <c r="C114" s="210"/>
      <c r="D114" s="210"/>
      <c r="E114" s="210"/>
      <c r="F114" s="210"/>
      <c r="G114" s="210"/>
      <c r="H114" s="211"/>
      <c r="I114" s="114">
        <v>107</v>
      </c>
      <c r="J114" s="145">
        <v>875923267</v>
      </c>
      <c r="K114" s="145">
        <f>K69+K86+K90+K100+K113</f>
        <v>851532766</v>
      </c>
    </row>
    <row r="115" spans="1:11" ht="12.75">
      <c r="A115" s="231" t="s">
        <v>47</v>
      </c>
      <c r="B115" s="232"/>
      <c r="C115" s="232"/>
      <c r="D115" s="232"/>
      <c r="E115" s="232"/>
      <c r="F115" s="232"/>
      <c r="G115" s="232"/>
      <c r="H115" s="233"/>
      <c r="I115" s="115">
        <v>108</v>
      </c>
      <c r="J115" s="146">
        <v>15056729</v>
      </c>
      <c r="K115" s="147">
        <v>13562878</v>
      </c>
    </row>
    <row r="116" spans="1:11" ht="12.75">
      <c r="A116" s="218" t="s">
        <v>270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6" t="s">
        <v>154</v>
      </c>
      <c r="B117" s="207"/>
      <c r="C117" s="207"/>
      <c r="D117" s="207"/>
      <c r="E117" s="207"/>
      <c r="F117" s="207"/>
      <c r="G117" s="207"/>
      <c r="H117" s="207"/>
      <c r="I117" s="237"/>
      <c r="J117" s="237"/>
      <c r="K117" s="238"/>
    </row>
    <row r="118" spans="1:11" ht="12.75">
      <c r="A118" s="212" t="s">
        <v>3</v>
      </c>
      <c r="B118" s="213"/>
      <c r="C118" s="213"/>
      <c r="D118" s="213"/>
      <c r="E118" s="213"/>
      <c r="F118" s="213"/>
      <c r="G118" s="213"/>
      <c r="H118" s="214"/>
      <c r="I118" s="114">
        <v>109</v>
      </c>
      <c r="J118" s="2"/>
      <c r="K118" s="2"/>
    </row>
    <row r="119" spans="1:11" ht="12.75">
      <c r="A119" s="224" t="s">
        <v>4</v>
      </c>
      <c r="B119" s="225"/>
      <c r="C119" s="225"/>
      <c r="D119" s="225"/>
      <c r="E119" s="225"/>
      <c r="F119" s="225"/>
      <c r="G119" s="225"/>
      <c r="H119" s="226"/>
      <c r="I119" s="119">
        <v>110</v>
      </c>
      <c r="J119" s="3"/>
      <c r="K119" s="3"/>
    </row>
    <row r="120" spans="1:11" ht="12.75">
      <c r="A120" s="227" t="s">
        <v>271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  <row r="122" spans="10:11" ht="12.75">
      <c r="J122" s="121">
        <f>J114-J66</f>
        <v>0</v>
      </c>
      <c r="K122" s="121">
        <f>K114-K66</f>
        <v>0</v>
      </c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9:K84 J70:K70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34">
      <selection activeCell="L46" sqref="L46"/>
    </sheetView>
  </sheetViews>
  <sheetFormatPr defaultColWidth="9.140625" defaultRowHeight="12.75"/>
  <cols>
    <col min="1" max="7" width="9.140625" style="44" customWidth="1"/>
    <col min="8" max="8" width="4.57421875" style="44" customWidth="1"/>
    <col min="9" max="9" width="9.140625" style="120" customWidth="1"/>
    <col min="10" max="10" width="9.8515625" style="120" customWidth="1"/>
    <col min="11" max="11" width="12.57421875" style="120" customWidth="1"/>
    <col min="12" max="12" width="9.8515625" style="120" customWidth="1"/>
    <col min="13" max="13" width="13.421875" style="120" customWidth="1"/>
    <col min="14" max="16384" width="9.140625" style="44" customWidth="1"/>
  </cols>
  <sheetData>
    <row r="1" spans="1:13" ht="12.75" customHeight="1">
      <c r="A1" s="194" t="s">
        <v>127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48" t="s">
        <v>302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41" t="s">
        <v>293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2.5">
      <c r="A4" s="240" t="s">
        <v>49</v>
      </c>
      <c r="B4" s="240"/>
      <c r="C4" s="240"/>
      <c r="D4" s="240"/>
      <c r="E4" s="240"/>
      <c r="F4" s="240"/>
      <c r="G4" s="240"/>
      <c r="H4" s="240"/>
      <c r="I4" s="49" t="s">
        <v>300</v>
      </c>
      <c r="J4" s="239" t="s">
        <v>278</v>
      </c>
      <c r="K4" s="239"/>
      <c r="L4" s="239" t="s">
        <v>279</v>
      </c>
      <c r="M4" s="239"/>
    </row>
    <row r="5" spans="1:13" ht="22.5">
      <c r="A5" s="240"/>
      <c r="B5" s="240"/>
      <c r="C5" s="240"/>
      <c r="D5" s="240"/>
      <c r="E5" s="240"/>
      <c r="F5" s="240"/>
      <c r="G5" s="240"/>
      <c r="H5" s="240"/>
      <c r="I5" s="49"/>
      <c r="J5" s="49" t="s">
        <v>274</v>
      </c>
      <c r="K5" s="49" t="s">
        <v>275</v>
      </c>
      <c r="L5" s="49" t="s">
        <v>274</v>
      </c>
      <c r="M5" s="49" t="s">
        <v>275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51">
        <v>2</v>
      </c>
      <c r="J6" s="49">
        <v>3</v>
      </c>
      <c r="K6" s="49">
        <v>4</v>
      </c>
      <c r="L6" s="49">
        <v>5</v>
      </c>
      <c r="M6" s="49">
        <v>6</v>
      </c>
    </row>
    <row r="7" spans="1:13" ht="12.75">
      <c r="A7" s="206" t="s">
        <v>19</v>
      </c>
      <c r="B7" s="207"/>
      <c r="C7" s="207"/>
      <c r="D7" s="207"/>
      <c r="E7" s="207"/>
      <c r="F7" s="207"/>
      <c r="G7" s="207"/>
      <c r="H7" s="208"/>
      <c r="I7" s="113">
        <v>111</v>
      </c>
      <c r="J7" s="124">
        <v>63943712</v>
      </c>
      <c r="K7" s="124">
        <v>63943712</v>
      </c>
      <c r="L7" s="124">
        <f>SUM(L8:L9)</f>
        <v>38856549</v>
      </c>
      <c r="M7" s="124">
        <f>SUM(M8:M9)</f>
        <v>38856549</v>
      </c>
    </row>
    <row r="8" spans="1:13" ht="12.75">
      <c r="A8" s="209" t="s">
        <v>125</v>
      </c>
      <c r="B8" s="210"/>
      <c r="C8" s="210"/>
      <c r="D8" s="210"/>
      <c r="E8" s="210"/>
      <c r="F8" s="210"/>
      <c r="G8" s="210"/>
      <c r="H8" s="211"/>
      <c r="I8" s="114">
        <v>112</v>
      </c>
      <c r="J8" s="2">
        <v>57706802</v>
      </c>
      <c r="K8" s="2">
        <v>57706802</v>
      </c>
      <c r="L8" s="2">
        <v>34901832</v>
      </c>
      <c r="M8" s="2">
        <f>L8</f>
        <v>34901832</v>
      </c>
    </row>
    <row r="9" spans="1:13" ht="12.75">
      <c r="A9" s="209" t="s">
        <v>93</v>
      </c>
      <c r="B9" s="210"/>
      <c r="C9" s="210"/>
      <c r="D9" s="210"/>
      <c r="E9" s="210"/>
      <c r="F9" s="210"/>
      <c r="G9" s="210"/>
      <c r="H9" s="211"/>
      <c r="I9" s="114">
        <v>113</v>
      </c>
      <c r="J9" s="2">
        <v>6236910</v>
      </c>
      <c r="K9" s="2">
        <v>6236910</v>
      </c>
      <c r="L9" s="2">
        <v>3954717</v>
      </c>
      <c r="M9" s="2">
        <f>L9</f>
        <v>3954717</v>
      </c>
    </row>
    <row r="10" spans="1:13" ht="12.75">
      <c r="A10" s="209" t="s">
        <v>7</v>
      </c>
      <c r="B10" s="210"/>
      <c r="C10" s="210"/>
      <c r="D10" s="210"/>
      <c r="E10" s="210"/>
      <c r="F10" s="210"/>
      <c r="G10" s="210"/>
      <c r="H10" s="211"/>
      <c r="I10" s="114">
        <v>114</v>
      </c>
      <c r="J10" s="122">
        <v>75781307</v>
      </c>
      <c r="K10" s="122">
        <v>75781307</v>
      </c>
      <c r="L10" s="122">
        <f>L11+L12+L16+L20+L21+L22+L25+L26</f>
        <v>53394927</v>
      </c>
      <c r="M10" s="122">
        <f>M11+M12+M16+M20+M21+M22+M25+M26</f>
        <v>53394927</v>
      </c>
    </row>
    <row r="11" spans="1:13" ht="12.75">
      <c r="A11" s="209" t="s">
        <v>94</v>
      </c>
      <c r="B11" s="210"/>
      <c r="C11" s="210"/>
      <c r="D11" s="210"/>
      <c r="E11" s="210"/>
      <c r="F11" s="210"/>
      <c r="G11" s="210"/>
      <c r="H11" s="211"/>
      <c r="I11" s="114">
        <v>115</v>
      </c>
      <c r="J11" s="2">
        <v>163201</v>
      </c>
      <c r="K11" s="2">
        <v>163201</v>
      </c>
      <c r="L11" s="2">
        <v>889431</v>
      </c>
      <c r="M11" s="2">
        <f>L11</f>
        <v>889431</v>
      </c>
    </row>
    <row r="12" spans="1:13" ht="12.75">
      <c r="A12" s="209" t="s">
        <v>15</v>
      </c>
      <c r="B12" s="210"/>
      <c r="C12" s="210"/>
      <c r="D12" s="210"/>
      <c r="E12" s="210"/>
      <c r="F12" s="210"/>
      <c r="G12" s="210"/>
      <c r="H12" s="211"/>
      <c r="I12" s="114">
        <v>116</v>
      </c>
      <c r="J12" s="45">
        <v>53720689</v>
      </c>
      <c r="K12" s="45">
        <v>53720689</v>
      </c>
      <c r="L12" s="45">
        <f>SUM(L13:L15)</f>
        <v>18509573</v>
      </c>
      <c r="M12" s="45">
        <f>SUM(M13:M15)</f>
        <v>18509573</v>
      </c>
    </row>
    <row r="13" spans="1:13" ht="12.75">
      <c r="A13" s="212" t="s">
        <v>121</v>
      </c>
      <c r="B13" s="213"/>
      <c r="C13" s="213"/>
      <c r="D13" s="213"/>
      <c r="E13" s="213"/>
      <c r="F13" s="213"/>
      <c r="G13" s="213"/>
      <c r="H13" s="214"/>
      <c r="I13" s="114">
        <v>117</v>
      </c>
      <c r="J13" s="2">
        <v>11327337</v>
      </c>
      <c r="K13" s="2">
        <v>11327337</v>
      </c>
      <c r="L13" s="2">
        <v>9756626</v>
      </c>
      <c r="M13" s="2">
        <f>L13</f>
        <v>9756626</v>
      </c>
    </row>
    <row r="14" spans="1:13" ht="12.75">
      <c r="A14" s="212" t="s">
        <v>122</v>
      </c>
      <c r="B14" s="213"/>
      <c r="C14" s="213"/>
      <c r="D14" s="213"/>
      <c r="E14" s="213"/>
      <c r="F14" s="213"/>
      <c r="G14" s="213"/>
      <c r="H14" s="214"/>
      <c r="I14" s="114">
        <v>118</v>
      </c>
      <c r="J14" s="2">
        <v>11376814</v>
      </c>
      <c r="K14" s="2">
        <v>11376814</v>
      </c>
      <c r="L14" s="2">
        <v>4006257</v>
      </c>
      <c r="M14" s="2">
        <f>L14</f>
        <v>4006257</v>
      </c>
    </row>
    <row r="15" spans="1:13" ht="12.75">
      <c r="A15" s="212" t="s">
        <v>51</v>
      </c>
      <c r="B15" s="213"/>
      <c r="C15" s="213"/>
      <c r="D15" s="213"/>
      <c r="E15" s="213"/>
      <c r="F15" s="213"/>
      <c r="G15" s="213"/>
      <c r="H15" s="214"/>
      <c r="I15" s="114">
        <v>119</v>
      </c>
      <c r="J15" s="2">
        <v>31016538</v>
      </c>
      <c r="K15" s="2">
        <v>31016538</v>
      </c>
      <c r="L15" s="2">
        <v>4746690</v>
      </c>
      <c r="M15" s="2">
        <f>L15</f>
        <v>4746690</v>
      </c>
    </row>
    <row r="16" spans="1:13" ht="12.75">
      <c r="A16" s="209" t="s">
        <v>16</v>
      </c>
      <c r="B16" s="210"/>
      <c r="C16" s="210"/>
      <c r="D16" s="210"/>
      <c r="E16" s="210"/>
      <c r="F16" s="210"/>
      <c r="G16" s="210"/>
      <c r="H16" s="211"/>
      <c r="I16" s="114">
        <v>120</v>
      </c>
      <c r="J16" s="45">
        <v>11523067</v>
      </c>
      <c r="K16" s="45">
        <v>11523067</v>
      </c>
      <c r="L16" s="45">
        <f>SUM(L17:L19)</f>
        <v>23478694</v>
      </c>
      <c r="M16" s="45">
        <f>SUM(M17:M19)</f>
        <v>23478694</v>
      </c>
    </row>
    <row r="17" spans="1:13" ht="12.75">
      <c r="A17" s="212" t="s">
        <v>52</v>
      </c>
      <c r="B17" s="213"/>
      <c r="C17" s="213"/>
      <c r="D17" s="213"/>
      <c r="E17" s="213"/>
      <c r="F17" s="213"/>
      <c r="G17" s="213"/>
      <c r="H17" s="214"/>
      <c r="I17" s="114">
        <v>121</v>
      </c>
      <c r="J17" s="2">
        <v>7201708</v>
      </c>
      <c r="K17" s="2">
        <v>7201708</v>
      </c>
      <c r="L17" s="2">
        <v>15523191</v>
      </c>
      <c r="M17" s="2">
        <f>L17</f>
        <v>15523191</v>
      </c>
    </row>
    <row r="18" spans="1:13" ht="12.75">
      <c r="A18" s="212" t="s">
        <v>53</v>
      </c>
      <c r="B18" s="213"/>
      <c r="C18" s="213"/>
      <c r="D18" s="213"/>
      <c r="E18" s="213"/>
      <c r="F18" s="213"/>
      <c r="G18" s="213"/>
      <c r="H18" s="214"/>
      <c r="I18" s="114">
        <v>122</v>
      </c>
      <c r="J18" s="2">
        <v>2617513</v>
      </c>
      <c r="K18" s="2">
        <v>2617513</v>
      </c>
      <c r="L18" s="2">
        <v>4841967</v>
      </c>
      <c r="M18" s="2">
        <f>L18</f>
        <v>4841967</v>
      </c>
    </row>
    <row r="19" spans="1:13" ht="12.75">
      <c r="A19" s="212" t="s">
        <v>54</v>
      </c>
      <c r="B19" s="213"/>
      <c r="C19" s="213"/>
      <c r="D19" s="213"/>
      <c r="E19" s="213"/>
      <c r="F19" s="213"/>
      <c r="G19" s="213"/>
      <c r="H19" s="214"/>
      <c r="I19" s="114">
        <v>123</v>
      </c>
      <c r="J19" s="2">
        <v>1703846</v>
      </c>
      <c r="K19" s="2">
        <v>1703846</v>
      </c>
      <c r="L19" s="2">
        <v>3113536</v>
      </c>
      <c r="M19" s="2">
        <f>L19</f>
        <v>3113536</v>
      </c>
    </row>
    <row r="20" spans="1:13" ht="12.75">
      <c r="A20" s="209" t="s">
        <v>95</v>
      </c>
      <c r="B20" s="210"/>
      <c r="C20" s="210"/>
      <c r="D20" s="210"/>
      <c r="E20" s="210"/>
      <c r="F20" s="210"/>
      <c r="G20" s="210"/>
      <c r="H20" s="211"/>
      <c r="I20" s="114">
        <v>124</v>
      </c>
      <c r="J20" s="2">
        <v>4119415</v>
      </c>
      <c r="K20" s="2">
        <v>4119415</v>
      </c>
      <c r="L20" s="2">
        <v>3869345</v>
      </c>
      <c r="M20" s="2">
        <f>L20</f>
        <v>3869345</v>
      </c>
    </row>
    <row r="21" spans="1:13" ht="12.75">
      <c r="A21" s="209" t="s">
        <v>96</v>
      </c>
      <c r="B21" s="210"/>
      <c r="C21" s="210"/>
      <c r="D21" s="210"/>
      <c r="E21" s="210"/>
      <c r="F21" s="210"/>
      <c r="G21" s="210"/>
      <c r="H21" s="211"/>
      <c r="I21" s="114">
        <v>125</v>
      </c>
      <c r="J21" s="2">
        <v>4029915</v>
      </c>
      <c r="K21" s="2">
        <v>4029915</v>
      </c>
      <c r="L21" s="2">
        <v>6148007</v>
      </c>
      <c r="M21" s="2">
        <f>L21</f>
        <v>6148007</v>
      </c>
    </row>
    <row r="22" spans="1:13" ht="12.75">
      <c r="A22" s="209" t="s">
        <v>17</v>
      </c>
      <c r="B22" s="210"/>
      <c r="C22" s="210"/>
      <c r="D22" s="210"/>
      <c r="E22" s="210"/>
      <c r="F22" s="210"/>
      <c r="G22" s="210"/>
      <c r="H22" s="211"/>
      <c r="I22" s="114">
        <v>126</v>
      </c>
      <c r="J22" s="45">
        <v>9133</v>
      </c>
      <c r="K22" s="45">
        <v>9133</v>
      </c>
      <c r="L22" s="45">
        <f>SUM(L23:L24)</f>
        <v>13847</v>
      </c>
      <c r="M22" s="45">
        <f>SUM(M23:M24)</f>
        <v>13847</v>
      </c>
    </row>
    <row r="23" spans="1:13" ht="12.75">
      <c r="A23" s="212" t="s">
        <v>112</v>
      </c>
      <c r="B23" s="213"/>
      <c r="C23" s="213"/>
      <c r="D23" s="213"/>
      <c r="E23" s="213"/>
      <c r="F23" s="213"/>
      <c r="G23" s="213"/>
      <c r="H23" s="214"/>
      <c r="I23" s="114">
        <v>127</v>
      </c>
      <c r="J23" s="2">
        <v>9133</v>
      </c>
      <c r="K23" s="2">
        <v>9133</v>
      </c>
      <c r="L23" s="2"/>
      <c r="M23" s="2">
        <f>L23</f>
        <v>0</v>
      </c>
    </row>
    <row r="24" spans="1:13" ht="12.75">
      <c r="A24" s="212" t="s">
        <v>113</v>
      </c>
      <c r="B24" s="213"/>
      <c r="C24" s="213"/>
      <c r="D24" s="213"/>
      <c r="E24" s="213"/>
      <c r="F24" s="213"/>
      <c r="G24" s="213"/>
      <c r="H24" s="214"/>
      <c r="I24" s="114">
        <v>128</v>
      </c>
      <c r="J24" s="2">
        <v>0</v>
      </c>
      <c r="K24" s="2">
        <v>0</v>
      </c>
      <c r="L24" s="2">
        <v>13847</v>
      </c>
      <c r="M24" s="2">
        <f>L24</f>
        <v>13847</v>
      </c>
    </row>
    <row r="25" spans="1:13" ht="12.75">
      <c r="A25" s="209" t="s">
        <v>97</v>
      </c>
      <c r="B25" s="210"/>
      <c r="C25" s="210"/>
      <c r="D25" s="210"/>
      <c r="E25" s="210"/>
      <c r="F25" s="210"/>
      <c r="G25" s="210"/>
      <c r="H25" s="211"/>
      <c r="I25" s="114">
        <v>129</v>
      </c>
      <c r="J25" s="123">
        <v>0</v>
      </c>
      <c r="K25" s="123">
        <v>0</v>
      </c>
      <c r="L25" s="123">
        <v>0</v>
      </c>
      <c r="M25" s="123">
        <f>L25</f>
        <v>0</v>
      </c>
    </row>
    <row r="26" spans="1:13" ht="12.75">
      <c r="A26" s="209" t="s">
        <v>40</v>
      </c>
      <c r="B26" s="210"/>
      <c r="C26" s="210"/>
      <c r="D26" s="210"/>
      <c r="E26" s="210"/>
      <c r="F26" s="210"/>
      <c r="G26" s="210"/>
      <c r="H26" s="211"/>
      <c r="I26" s="114">
        <v>130</v>
      </c>
      <c r="J26" s="2">
        <v>2215887</v>
      </c>
      <c r="K26" s="2">
        <v>2215887</v>
      </c>
      <c r="L26" s="2">
        <v>486030</v>
      </c>
      <c r="M26" s="2">
        <f>L26</f>
        <v>486030</v>
      </c>
    </row>
    <row r="27" spans="1:13" ht="12.75">
      <c r="A27" s="209" t="s">
        <v>178</v>
      </c>
      <c r="B27" s="210"/>
      <c r="C27" s="210"/>
      <c r="D27" s="210"/>
      <c r="E27" s="210"/>
      <c r="F27" s="210"/>
      <c r="G27" s="210"/>
      <c r="H27" s="211"/>
      <c r="I27" s="114">
        <v>131</v>
      </c>
      <c r="J27" s="122">
        <v>162336</v>
      </c>
      <c r="K27" s="122">
        <v>162336</v>
      </c>
      <c r="L27" s="122">
        <f>SUM(L28:L32)</f>
        <v>1153538</v>
      </c>
      <c r="M27" s="122">
        <f>SUM(M28:M32)</f>
        <v>1153538</v>
      </c>
    </row>
    <row r="28" spans="1:13" ht="25.5" customHeight="1">
      <c r="A28" s="209" t="s">
        <v>192</v>
      </c>
      <c r="B28" s="210"/>
      <c r="C28" s="210"/>
      <c r="D28" s="210"/>
      <c r="E28" s="210"/>
      <c r="F28" s="210"/>
      <c r="G28" s="210"/>
      <c r="H28" s="211"/>
      <c r="I28" s="114">
        <v>132</v>
      </c>
      <c r="J28" s="2">
        <v>1818</v>
      </c>
      <c r="K28" s="2">
        <v>1818</v>
      </c>
      <c r="L28" s="2">
        <v>943730</v>
      </c>
      <c r="M28" s="2">
        <f>L28</f>
        <v>943730</v>
      </c>
    </row>
    <row r="29" spans="1:13" ht="24.75" customHeight="1">
      <c r="A29" s="209" t="s">
        <v>128</v>
      </c>
      <c r="B29" s="210"/>
      <c r="C29" s="210"/>
      <c r="D29" s="210"/>
      <c r="E29" s="210"/>
      <c r="F29" s="210"/>
      <c r="G29" s="210"/>
      <c r="H29" s="211"/>
      <c r="I29" s="114">
        <v>133</v>
      </c>
      <c r="J29" s="2">
        <v>160518</v>
      </c>
      <c r="K29" s="2">
        <v>160518</v>
      </c>
      <c r="L29" s="2">
        <v>209808</v>
      </c>
      <c r="M29" s="2">
        <f>L29</f>
        <v>209808</v>
      </c>
    </row>
    <row r="30" spans="1:13" ht="23.25" customHeight="1">
      <c r="A30" s="209" t="s">
        <v>114</v>
      </c>
      <c r="B30" s="210"/>
      <c r="C30" s="210"/>
      <c r="D30" s="210"/>
      <c r="E30" s="210"/>
      <c r="F30" s="210"/>
      <c r="G30" s="210"/>
      <c r="H30" s="211"/>
      <c r="I30" s="114">
        <v>134</v>
      </c>
      <c r="J30" s="2">
        <v>0</v>
      </c>
      <c r="K30" s="2">
        <v>0</v>
      </c>
      <c r="L30" s="2">
        <v>0</v>
      </c>
      <c r="M30" s="2">
        <f>L30</f>
        <v>0</v>
      </c>
    </row>
    <row r="31" spans="1:13" ht="12.75">
      <c r="A31" s="209" t="s">
        <v>188</v>
      </c>
      <c r="B31" s="210"/>
      <c r="C31" s="210"/>
      <c r="D31" s="210"/>
      <c r="E31" s="210"/>
      <c r="F31" s="210"/>
      <c r="G31" s="210"/>
      <c r="H31" s="211"/>
      <c r="I31" s="114">
        <v>135</v>
      </c>
      <c r="J31" s="2">
        <v>0</v>
      </c>
      <c r="K31" s="2">
        <v>0</v>
      </c>
      <c r="L31" s="2">
        <v>0</v>
      </c>
      <c r="M31" s="2">
        <f>L31</f>
        <v>0</v>
      </c>
    </row>
    <row r="32" spans="1:13" ht="12.75">
      <c r="A32" s="209" t="s">
        <v>115</v>
      </c>
      <c r="B32" s="210"/>
      <c r="C32" s="210"/>
      <c r="D32" s="210"/>
      <c r="E32" s="210"/>
      <c r="F32" s="210"/>
      <c r="G32" s="210"/>
      <c r="H32" s="211"/>
      <c r="I32" s="114">
        <v>136</v>
      </c>
      <c r="J32" s="2">
        <v>0</v>
      </c>
      <c r="K32" s="2">
        <v>0</v>
      </c>
      <c r="L32" s="2">
        <v>0</v>
      </c>
      <c r="M32" s="2">
        <f>L32</f>
        <v>0</v>
      </c>
    </row>
    <row r="33" spans="1:13" ht="12.75">
      <c r="A33" s="209" t="s">
        <v>179</v>
      </c>
      <c r="B33" s="210"/>
      <c r="C33" s="210"/>
      <c r="D33" s="210"/>
      <c r="E33" s="210"/>
      <c r="F33" s="210"/>
      <c r="G33" s="210"/>
      <c r="H33" s="211"/>
      <c r="I33" s="114">
        <v>137</v>
      </c>
      <c r="J33" s="122">
        <v>4180696</v>
      </c>
      <c r="K33" s="122">
        <v>4180696</v>
      </c>
      <c r="L33" s="122">
        <f>SUM(L34:L37)</f>
        <v>9621772</v>
      </c>
      <c r="M33" s="122">
        <f>SUM(M34:M37)</f>
        <v>9621772</v>
      </c>
    </row>
    <row r="34" spans="1:13" ht="27" customHeight="1">
      <c r="A34" s="209" t="s">
        <v>56</v>
      </c>
      <c r="B34" s="210"/>
      <c r="C34" s="210"/>
      <c r="D34" s="210"/>
      <c r="E34" s="210"/>
      <c r="F34" s="210"/>
      <c r="G34" s="210"/>
      <c r="H34" s="211"/>
      <c r="I34" s="114">
        <v>138</v>
      </c>
      <c r="J34" s="2"/>
      <c r="K34" s="2">
        <v>0</v>
      </c>
      <c r="L34" s="2">
        <v>943388</v>
      </c>
      <c r="M34" s="2">
        <f aca="true" t="shared" si="0" ref="M34:M41">L34</f>
        <v>943388</v>
      </c>
    </row>
    <row r="35" spans="1:13" ht="25.5" customHeight="1">
      <c r="A35" s="209" t="s">
        <v>55</v>
      </c>
      <c r="B35" s="210"/>
      <c r="C35" s="210"/>
      <c r="D35" s="210"/>
      <c r="E35" s="210"/>
      <c r="F35" s="210"/>
      <c r="G35" s="210"/>
      <c r="H35" s="211"/>
      <c r="I35" s="114">
        <v>139</v>
      </c>
      <c r="J35" s="2">
        <v>4180696</v>
      </c>
      <c r="K35" s="2">
        <v>4180696</v>
      </c>
      <c r="L35" s="2">
        <v>8583027</v>
      </c>
      <c r="M35" s="2">
        <f>L35</f>
        <v>8583027</v>
      </c>
    </row>
    <row r="36" spans="1:13" ht="12.75">
      <c r="A36" s="209" t="s">
        <v>189</v>
      </c>
      <c r="B36" s="210"/>
      <c r="C36" s="210"/>
      <c r="D36" s="210"/>
      <c r="E36" s="210"/>
      <c r="F36" s="210"/>
      <c r="G36" s="210"/>
      <c r="H36" s="211"/>
      <c r="I36" s="114">
        <v>140</v>
      </c>
      <c r="J36" s="2"/>
      <c r="K36" s="2">
        <v>0</v>
      </c>
      <c r="L36" s="2"/>
      <c r="M36" s="2">
        <f t="shared" si="0"/>
        <v>0</v>
      </c>
    </row>
    <row r="37" spans="1:13" ht="12.75">
      <c r="A37" s="209" t="s">
        <v>57</v>
      </c>
      <c r="B37" s="210"/>
      <c r="C37" s="210"/>
      <c r="D37" s="210"/>
      <c r="E37" s="210"/>
      <c r="F37" s="210"/>
      <c r="G37" s="210"/>
      <c r="H37" s="211"/>
      <c r="I37" s="114">
        <v>141</v>
      </c>
      <c r="J37" s="2"/>
      <c r="K37" s="2">
        <v>0</v>
      </c>
      <c r="L37" s="2">
        <v>95357</v>
      </c>
      <c r="M37" s="2">
        <f t="shared" si="0"/>
        <v>95357</v>
      </c>
    </row>
    <row r="38" spans="1:13" ht="12.75">
      <c r="A38" s="209" t="s">
        <v>163</v>
      </c>
      <c r="B38" s="210"/>
      <c r="C38" s="210"/>
      <c r="D38" s="210"/>
      <c r="E38" s="210"/>
      <c r="F38" s="210"/>
      <c r="G38" s="210"/>
      <c r="H38" s="211"/>
      <c r="I38" s="114">
        <v>142</v>
      </c>
      <c r="J38" s="2"/>
      <c r="K38" s="2">
        <v>0</v>
      </c>
      <c r="L38" s="2"/>
      <c r="M38" s="2">
        <f t="shared" si="0"/>
        <v>0</v>
      </c>
    </row>
    <row r="39" spans="1:13" ht="12.75">
      <c r="A39" s="209" t="s">
        <v>164</v>
      </c>
      <c r="B39" s="210"/>
      <c r="C39" s="210"/>
      <c r="D39" s="210"/>
      <c r="E39" s="210"/>
      <c r="F39" s="210"/>
      <c r="G39" s="210"/>
      <c r="H39" s="211"/>
      <c r="I39" s="114">
        <v>143</v>
      </c>
      <c r="J39" s="2"/>
      <c r="K39" s="2">
        <v>0</v>
      </c>
      <c r="L39" s="2"/>
      <c r="M39" s="2">
        <f t="shared" si="0"/>
        <v>0</v>
      </c>
    </row>
    <row r="40" spans="1:13" ht="12.75">
      <c r="A40" s="209" t="s">
        <v>190</v>
      </c>
      <c r="B40" s="210"/>
      <c r="C40" s="210"/>
      <c r="D40" s="210"/>
      <c r="E40" s="210"/>
      <c r="F40" s="210"/>
      <c r="G40" s="210"/>
      <c r="H40" s="211"/>
      <c r="I40" s="114">
        <v>144</v>
      </c>
      <c r="J40" s="2"/>
      <c r="K40" s="2">
        <v>0</v>
      </c>
      <c r="L40" s="2"/>
      <c r="M40" s="2">
        <f t="shared" si="0"/>
        <v>0</v>
      </c>
    </row>
    <row r="41" spans="1:13" ht="12.75">
      <c r="A41" s="209" t="s">
        <v>191</v>
      </c>
      <c r="B41" s="210"/>
      <c r="C41" s="210"/>
      <c r="D41" s="210"/>
      <c r="E41" s="210"/>
      <c r="F41" s="210"/>
      <c r="G41" s="210"/>
      <c r="H41" s="211"/>
      <c r="I41" s="114">
        <v>145</v>
      </c>
      <c r="J41" s="2"/>
      <c r="K41" s="2">
        <v>0</v>
      </c>
      <c r="L41" s="2"/>
      <c r="M41" s="2">
        <f t="shared" si="0"/>
        <v>0</v>
      </c>
    </row>
    <row r="42" spans="1:13" ht="12.75">
      <c r="A42" s="209" t="s">
        <v>180</v>
      </c>
      <c r="B42" s="210"/>
      <c r="C42" s="210"/>
      <c r="D42" s="210"/>
      <c r="E42" s="210"/>
      <c r="F42" s="210"/>
      <c r="G42" s="210"/>
      <c r="H42" s="211"/>
      <c r="I42" s="114">
        <v>146</v>
      </c>
      <c r="J42" s="122">
        <v>64106048</v>
      </c>
      <c r="K42" s="122">
        <v>64106048</v>
      </c>
      <c r="L42" s="122">
        <f>L7+L27+L38+L40</f>
        <v>40010087</v>
      </c>
      <c r="M42" s="122">
        <f>M7+M27+M38+M40</f>
        <v>40010087</v>
      </c>
    </row>
    <row r="43" spans="1:13" ht="12.75">
      <c r="A43" s="209" t="s">
        <v>181</v>
      </c>
      <c r="B43" s="210"/>
      <c r="C43" s="210"/>
      <c r="D43" s="210"/>
      <c r="E43" s="210"/>
      <c r="F43" s="210"/>
      <c r="G43" s="210"/>
      <c r="H43" s="211"/>
      <c r="I43" s="114">
        <v>147</v>
      </c>
      <c r="J43" s="122">
        <v>79962003</v>
      </c>
      <c r="K43" s="122">
        <v>79962003</v>
      </c>
      <c r="L43" s="122">
        <f>L10+L33+L39+L41</f>
        <v>63016699</v>
      </c>
      <c r="M43" s="122">
        <f>M10+M33+M39+M41</f>
        <v>63016699</v>
      </c>
    </row>
    <row r="44" spans="1:13" ht="12.75">
      <c r="A44" s="209" t="s">
        <v>201</v>
      </c>
      <c r="B44" s="210"/>
      <c r="C44" s="210"/>
      <c r="D44" s="210"/>
      <c r="E44" s="210"/>
      <c r="F44" s="210"/>
      <c r="G44" s="210"/>
      <c r="H44" s="211"/>
      <c r="I44" s="114">
        <v>148</v>
      </c>
      <c r="J44" s="122">
        <v>-15855955</v>
      </c>
      <c r="K44" s="122">
        <v>-15855955</v>
      </c>
      <c r="L44" s="122">
        <f>L42-L43</f>
        <v>-23006612</v>
      </c>
      <c r="M44" s="122">
        <f>M42-M43</f>
        <v>-23006612</v>
      </c>
    </row>
    <row r="45" spans="1:13" ht="12.75">
      <c r="A45" s="221" t="s">
        <v>183</v>
      </c>
      <c r="B45" s="222"/>
      <c r="C45" s="222"/>
      <c r="D45" s="222"/>
      <c r="E45" s="222"/>
      <c r="F45" s="222"/>
      <c r="G45" s="222"/>
      <c r="H45" s="223"/>
      <c r="I45" s="114">
        <v>149</v>
      </c>
      <c r="J45" s="45">
        <v>0</v>
      </c>
      <c r="K45" s="45">
        <v>0</v>
      </c>
      <c r="L45" s="45">
        <f>IF(L42&gt;L43,L42-L43,0)</f>
        <v>0</v>
      </c>
      <c r="M45" s="45">
        <f>IF(M42&gt;M43,M42-M43,0)</f>
        <v>0</v>
      </c>
    </row>
    <row r="46" spans="1:13" ht="12.75">
      <c r="A46" s="221" t="s">
        <v>184</v>
      </c>
      <c r="B46" s="222"/>
      <c r="C46" s="222"/>
      <c r="D46" s="222"/>
      <c r="E46" s="222"/>
      <c r="F46" s="222"/>
      <c r="G46" s="222"/>
      <c r="H46" s="223"/>
      <c r="I46" s="114">
        <v>150</v>
      </c>
      <c r="J46" s="45">
        <v>15855955</v>
      </c>
      <c r="K46" s="45">
        <v>15855955</v>
      </c>
      <c r="L46" s="45">
        <f>IF(L43&gt;L42,L43-L42,0)</f>
        <v>23006612</v>
      </c>
      <c r="M46" s="45">
        <f>IF(M43&gt;M42,M43-M42,0)</f>
        <v>23006612</v>
      </c>
    </row>
    <row r="47" spans="1:13" ht="12.75">
      <c r="A47" s="209" t="s">
        <v>182</v>
      </c>
      <c r="B47" s="210"/>
      <c r="C47" s="210"/>
      <c r="D47" s="210"/>
      <c r="E47" s="210"/>
      <c r="F47" s="210"/>
      <c r="G47" s="210"/>
      <c r="H47" s="211"/>
      <c r="I47" s="114">
        <v>151</v>
      </c>
      <c r="J47" s="2"/>
      <c r="K47" s="2"/>
      <c r="L47" s="2"/>
      <c r="M47" s="2"/>
    </row>
    <row r="48" spans="1:13" ht="12.75">
      <c r="A48" s="209" t="s">
        <v>202</v>
      </c>
      <c r="B48" s="210"/>
      <c r="C48" s="210"/>
      <c r="D48" s="210"/>
      <c r="E48" s="210"/>
      <c r="F48" s="210"/>
      <c r="G48" s="210"/>
      <c r="H48" s="211"/>
      <c r="I48" s="114">
        <v>152</v>
      </c>
      <c r="J48" s="122">
        <v>-15855955</v>
      </c>
      <c r="K48" s="122">
        <v>-15855955</v>
      </c>
      <c r="L48" s="122">
        <f>L44-L47</f>
        <v>-23006612</v>
      </c>
      <c r="M48" s="122">
        <f>M44-M47</f>
        <v>-23006612</v>
      </c>
    </row>
    <row r="49" spans="1:13" ht="12.75">
      <c r="A49" s="221" t="s">
        <v>160</v>
      </c>
      <c r="B49" s="222"/>
      <c r="C49" s="222"/>
      <c r="D49" s="222"/>
      <c r="E49" s="222"/>
      <c r="F49" s="222"/>
      <c r="G49" s="222"/>
      <c r="H49" s="223"/>
      <c r="I49" s="114">
        <v>153</v>
      </c>
      <c r="J49" s="45">
        <v>0</v>
      </c>
      <c r="K49" s="45">
        <v>0</v>
      </c>
      <c r="L49" s="45">
        <f>IF(L48&gt;0,L48,0)</f>
        <v>0</v>
      </c>
      <c r="M49" s="45">
        <f>IF(M48&gt;0,M48,0)</f>
        <v>0</v>
      </c>
    </row>
    <row r="50" spans="1:13" ht="12.75">
      <c r="A50" s="242" t="s">
        <v>185</v>
      </c>
      <c r="B50" s="243"/>
      <c r="C50" s="243"/>
      <c r="D50" s="243"/>
      <c r="E50" s="243"/>
      <c r="F50" s="243"/>
      <c r="G50" s="243"/>
      <c r="H50" s="244"/>
      <c r="I50" s="115">
        <v>154</v>
      </c>
      <c r="J50" s="50">
        <v>15855955</v>
      </c>
      <c r="K50" s="50">
        <v>15855955</v>
      </c>
      <c r="L50" s="50">
        <f>IF(L48&lt;0,-L48,0)</f>
        <v>23006612</v>
      </c>
      <c r="M50" s="50">
        <f>IF(M48&lt;0,-M48,0)</f>
        <v>23006612</v>
      </c>
    </row>
    <row r="51" spans="1:13" ht="12.75" customHeight="1">
      <c r="A51" s="218" t="s">
        <v>272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06" t="s">
        <v>155</v>
      </c>
      <c r="B52" s="207"/>
      <c r="C52" s="207"/>
      <c r="D52" s="207"/>
      <c r="E52" s="207"/>
      <c r="F52" s="207"/>
      <c r="G52" s="207"/>
      <c r="H52" s="207"/>
      <c r="I52" s="116"/>
      <c r="J52" s="116"/>
      <c r="K52" s="116"/>
      <c r="L52" s="116"/>
      <c r="M52" s="117"/>
    </row>
    <row r="53" spans="1:13" ht="12.75">
      <c r="A53" s="245" t="s">
        <v>199</v>
      </c>
      <c r="B53" s="246"/>
      <c r="C53" s="246"/>
      <c r="D53" s="246"/>
      <c r="E53" s="246"/>
      <c r="F53" s="246"/>
      <c r="G53" s="246"/>
      <c r="H53" s="247"/>
      <c r="I53" s="114">
        <v>155</v>
      </c>
      <c r="J53" s="2"/>
      <c r="K53" s="2"/>
      <c r="L53" s="2"/>
      <c r="M53" s="2"/>
    </row>
    <row r="54" spans="1:13" ht="12.75">
      <c r="A54" s="245" t="s">
        <v>200</v>
      </c>
      <c r="B54" s="246"/>
      <c r="C54" s="246"/>
      <c r="D54" s="246"/>
      <c r="E54" s="246"/>
      <c r="F54" s="246"/>
      <c r="G54" s="246"/>
      <c r="H54" s="247"/>
      <c r="I54" s="114">
        <v>156</v>
      </c>
      <c r="J54" s="3"/>
      <c r="K54" s="3"/>
      <c r="L54" s="3"/>
      <c r="M54" s="3"/>
    </row>
    <row r="55" spans="1:13" ht="12.75" customHeight="1">
      <c r="A55" s="218" t="s">
        <v>157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6" t="s">
        <v>169</v>
      </c>
      <c r="B56" s="207"/>
      <c r="C56" s="207"/>
      <c r="D56" s="207"/>
      <c r="E56" s="207"/>
      <c r="F56" s="207"/>
      <c r="G56" s="207"/>
      <c r="H56" s="208"/>
      <c r="I56" s="118">
        <v>157</v>
      </c>
      <c r="J56" s="1">
        <v>-15855955</v>
      </c>
      <c r="K56" s="1">
        <v>-15855955</v>
      </c>
      <c r="L56" s="1">
        <f>L48</f>
        <v>-23006612</v>
      </c>
      <c r="M56" s="1">
        <f>M48</f>
        <v>-23006612</v>
      </c>
    </row>
    <row r="57" spans="1:13" ht="12.75">
      <c r="A57" s="209" t="s">
        <v>186</v>
      </c>
      <c r="B57" s="210"/>
      <c r="C57" s="210"/>
      <c r="D57" s="210"/>
      <c r="E57" s="210"/>
      <c r="F57" s="210"/>
      <c r="G57" s="210"/>
      <c r="H57" s="211"/>
      <c r="I57" s="114">
        <v>158</v>
      </c>
      <c r="J57" s="45"/>
      <c r="K57" s="45">
        <v>0</v>
      </c>
      <c r="L57" s="45"/>
      <c r="M57" s="2">
        <f aca="true" t="shared" si="1" ref="M57:M65">L57</f>
        <v>0</v>
      </c>
    </row>
    <row r="58" spans="1:13" ht="12.75">
      <c r="A58" s="209" t="s">
        <v>193</v>
      </c>
      <c r="B58" s="210"/>
      <c r="C58" s="210"/>
      <c r="D58" s="210"/>
      <c r="E58" s="210"/>
      <c r="F58" s="210"/>
      <c r="G58" s="210"/>
      <c r="H58" s="211"/>
      <c r="I58" s="114">
        <v>159</v>
      </c>
      <c r="J58" s="2"/>
      <c r="K58" s="2">
        <v>0</v>
      </c>
      <c r="L58" s="2"/>
      <c r="M58" s="2">
        <f t="shared" si="1"/>
        <v>0</v>
      </c>
    </row>
    <row r="59" spans="1:13" ht="12.75">
      <c r="A59" s="209" t="s">
        <v>194</v>
      </c>
      <c r="B59" s="210"/>
      <c r="C59" s="210"/>
      <c r="D59" s="210"/>
      <c r="E59" s="210"/>
      <c r="F59" s="210"/>
      <c r="G59" s="210"/>
      <c r="H59" s="211"/>
      <c r="I59" s="114">
        <v>160</v>
      </c>
      <c r="J59" s="2"/>
      <c r="K59" s="2">
        <v>0</v>
      </c>
      <c r="L59" s="2"/>
      <c r="M59" s="2">
        <f t="shared" si="1"/>
        <v>0</v>
      </c>
    </row>
    <row r="60" spans="1:13" ht="12.75">
      <c r="A60" s="209" t="s">
        <v>38</v>
      </c>
      <c r="B60" s="210"/>
      <c r="C60" s="210"/>
      <c r="D60" s="210"/>
      <c r="E60" s="210"/>
      <c r="F60" s="210"/>
      <c r="G60" s="210"/>
      <c r="H60" s="211"/>
      <c r="I60" s="114">
        <v>161</v>
      </c>
      <c r="J60" s="2"/>
      <c r="K60" s="2">
        <v>0</v>
      </c>
      <c r="L60" s="2"/>
      <c r="M60" s="2">
        <f t="shared" si="1"/>
        <v>0</v>
      </c>
    </row>
    <row r="61" spans="1:13" ht="12.75">
      <c r="A61" s="209" t="s">
        <v>195</v>
      </c>
      <c r="B61" s="210"/>
      <c r="C61" s="210"/>
      <c r="D61" s="210"/>
      <c r="E61" s="210"/>
      <c r="F61" s="210"/>
      <c r="G61" s="210"/>
      <c r="H61" s="211"/>
      <c r="I61" s="114">
        <v>162</v>
      </c>
      <c r="J61" s="2"/>
      <c r="K61" s="2">
        <v>0</v>
      </c>
      <c r="L61" s="2"/>
      <c r="M61" s="2">
        <f t="shared" si="1"/>
        <v>0</v>
      </c>
    </row>
    <row r="62" spans="1:13" ht="12.75">
      <c r="A62" s="209" t="s">
        <v>196</v>
      </c>
      <c r="B62" s="210"/>
      <c r="C62" s="210"/>
      <c r="D62" s="210"/>
      <c r="E62" s="210"/>
      <c r="F62" s="210"/>
      <c r="G62" s="210"/>
      <c r="H62" s="211"/>
      <c r="I62" s="114">
        <v>163</v>
      </c>
      <c r="J62" s="2"/>
      <c r="K62" s="2">
        <v>0</v>
      </c>
      <c r="L62" s="2"/>
      <c r="M62" s="2">
        <f t="shared" si="1"/>
        <v>0</v>
      </c>
    </row>
    <row r="63" spans="1:13" ht="12.75">
      <c r="A63" s="209" t="s">
        <v>197</v>
      </c>
      <c r="B63" s="210"/>
      <c r="C63" s="210"/>
      <c r="D63" s="210"/>
      <c r="E63" s="210"/>
      <c r="F63" s="210"/>
      <c r="G63" s="210"/>
      <c r="H63" s="211"/>
      <c r="I63" s="114">
        <v>164</v>
      </c>
      <c r="J63" s="2"/>
      <c r="K63" s="2">
        <v>0</v>
      </c>
      <c r="L63" s="2"/>
      <c r="M63" s="2">
        <f t="shared" si="1"/>
        <v>0</v>
      </c>
    </row>
    <row r="64" spans="1:13" ht="12.75">
      <c r="A64" s="209" t="s">
        <v>198</v>
      </c>
      <c r="B64" s="210"/>
      <c r="C64" s="210"/>
      <c r="D64" s="210"/>
      <c r="E64" s="210"/>
      <c r="F64" s="210"/>
      <c r="G64" s="210"/>
      <c r="H64" s="211"/>
      <c r="I64" s="114">
        <v>165</v>
      </c>
      <c r="J64" s="2"/>
      <c r="K64" s="2">
        <v>0</v>
      </c>
      <c r="L64" s="2"/>
      <c r="M64" s="2">
        <f t="shared" si="1"/>
        <v>0</v>
      </c>
    </row>
    <row r="65" spans="1:13" ht="12.75">
      <c r="A65" s="209" t="s">
        <v>187</v>
      </c>
      <c r="B65" s="210"/>
      <c r="C65" s="210"/>
      <c r="D65" s="210"/>
      <c r="E65" s="210"/>
      <c r="F65" s="210"/>
      <c r="G65" s="210"/>
      <c r="H65" s="211"/>
      <c r="I65" s="114">
        <v>166</v>
      </c>
      <c r="J65" s="2"/>
      <c r="K65" s="2">
        <v>0</v>
      </c>
      <c r="L65" s="2"/>
      <c r="M65" s="2">
        <f t="shared" si="1"/>
        <v>0</v>
      </c>
    </row>
    <row r="66" spans="1:13" ht="12.75">
      <c r="A66" s="209" t="s">
        <v>161</v>
      </c>
      <c r="B66" s="210"/>
      <c r="C66" s="210"/>
      <c r="D66" s="210"/>
      <c r="E66" s="210"/>
      <c r="F66" s="210"/>
      <c r="G66" s="210"/>
      <c r="H66" s="211"/>
      <c r="I66" s="114">
        <v>167</v>
      </c>
      <c r="J66" s="45">
        <v>0</v>
      </c>
      <c r="K66" s="45">
        <v>0</v>
      </c>
      <c r="L66" s="45">
        <f>L57-L65</f>
        <v>0</v>
      </c>
      <c r="M66" s="45">
        <f>M57-M65</f>
        <v>0</v>
      </c>
    </row>
    <row r="67" spans="1:13" ht="12.75">
      <c r="A67" s="209" t="s">
        <v>162</v>
      </c>
      <c r="B67" s="210"/>
      <c r="C67" s="210"/>
      <c r="D67" s="210"/>
      <c r="E67" s="210"/>
      <c r="F67" s="210"/>
      <c r="G67" s="210"/>
      <c r="H67" s="211"/>
      <c r="I67" s="114">
        <v>168</v>
      </c>
      <c r="J67" s="50">
        <v>-15855955</v>
      </c>
      <c r="K67" s="50">
        <v>-15855955</v>
      </c>
      <c r="L67" s="50">
        <f>L56+L66</f>
        <v>-23006612</v>
      </c>
      <c r="M67" s="50">
        <f>M56+M66</f>
        <v>-23006612</v>
      </c>
    </row>
    <row r="68" spans="1:13" ht="12.75" customHeight="1">
      <c r="A68" s="252" t="s">
        <v>273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ht="12.75" customHeight="1">
      <c r="A69" s="254" t="s">
        <v>156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1:13" ht="12.75">
      <c r="A70" s="245" t="s">
        <v>199</v>
      </c>
      <c r="B70" s="246"/>
      <c r="C70" s="246"/>
      <c r="D70" s="246"/>
      <c r="E70" s="246"/>
      <c r="F70" s="246"/>
      <c r="G70" s="246"/>
      <c r="H70" s="247"/>
      <c r="I70" s="114">
        <v>169</v>
      </c>
      <c r="J70" s="2"/>
      <c r="K70" s="2"/>
      <c r="L70" s="2"/>
      <c r="M70" s="2"/>
    </row>
    <row r="71" spans="1:13" ht="12.75">
      <c r="A71" s="249" t="s">
        <v>200</v>
      </c>
      <c r="B71" s="250"/>
      <c r="C71" s="250"/>
      <c r="D71" s="250"/>
      <c r="E71" s="250"/>
      <c r="F71" s="250"/>
      <c r="G71" s="250"/>
      <c r="H71" s="251"/>
      <c r="I71" s="119">
        <v>170</v>
      </c>
      <c r="J71" s="3"/>
      <c r="K71" s="3"/>
      <c r="L71" s="3"/>
      <c r="M71" s="3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L56:M56 J70:L71 J53:L54 J66:M67 J47:L47 J56:K65 L57:L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10:M10 K7:M7 K8:L9 M22 J42:M46 M16 J48:M50 J7:J10 M12 J12:L41 M27 M33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34">
      <selection activeCell="M47" sqref="M47"/>
    </sheetView>
  </sheetViews>
  <sheetFormatPr defaultColWidth="9.140625" defaultRowHeight="12.75"/>
  <cols>
    <col min="1" max="8" width="9.140625" style="44" customWidth="1"/>
    <col min="9" max="9" width="9.140625" style="120" customWidth="1"/>
    <col min="10" max="11" width="9.421875" style="120" bestFit="1" customWidth="1"/>
    <col min="12" max="16384" width="9.140625" style="44" customWidth="1"/>
  </cols>
  <sheetData>
    <row r="1" spans="1:11" ht="12.75" customHeight="1">
      <c r="A1" s="259" t="s">
        <v>135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48" t="s">
        <v>302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256" t="s">
        <v>294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2.5">
      <c r="A4" s="260" t="s">
        <v>49</v>
      </c>
      <c r="B4" s="260"/>
      <c r="C4" s="260"/>
      <c r="D4" s="260"/>
      <c r="E4" s="260"/>
      <c r="F4" s="260"/>
      <c r="G4" s="260"/>
      <c r="H4" s="260"/>
      <c r="I4" s="52" t="s">
        <v>300</v>
      </c>
      <c r="J4" s="52" t="s">
        <v>278</v>
      </c>
      <c r="K4" s="52" t="s">
        <v>279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53">
        <v>2</v>
      </c>
      <c r="J5" s="54" t="s">
        <v>244</v>
      </c>
      <c r="K5" s="54" t="s">
        <v>245</v>
      </c>
    </row>
    <row r="6" spans="1:11" ht="12.75">
      <c r="A6" s="218" t="s">
        <v>129</v>
      </c>
      <c r="B6" s="234"/>
      <c r="C6" s="234"/>
      <c r="D6" s="234"/>
      <c r="E6" s="234"/>
      <c r="F6" s="234"/>
      <c r="G6" s="234"/>
      <c r="H6" s="234"/>
      <c r="I6" s="262"/>
      <c r="J6" s="262"/>
      <c r="K6" s="263"/>
    </row>
    <row r="7" spans="1:11" ht="12.75">
      <c r="A7" s="212" t="s">
        <v>33</v>
      </c>
      <c r="B7" s="213"/>
      <c r="C7" s="213"/>
      <c r="D7" s="213"/>
      <c r="E7" s="213"/>
      <c r="F7" s="213"/>
      <c r="G7" s="213"/>
      <c r="H7" s="213"/>
      <c r="I7" s="114">
        <v>1</v>
      </c>
      <c r="J7" s="2">
        <v>-15855955</v>
      </c>
      <c r="K7" s="2">
        <v>-23006612</v>
      </c>
    </row>
    <row r="8" spans="1:11" ht="12.75">
      <c r="A8" s="212" t="s">
        <v>34</v>
      </c>
      <c r="B8" s="213"/>
      <c r="C8" s="213"/>
      <c r="D8" s="213"/>
      <c r="E8" s="213"/>
      <c r="F8" s="213"/>
      <c r="G8" s="213"/>
      <c r="H8" s="213"/>
      <c r="I8" s="114">
        <v>2</v>
      </c>
      <c r="J8" s="2">
        <v>4119415</v>
      </c>
      <c r="K8" s="2">
        <v>3869345</v>
      </c>
    </row>
    <row r="9" spans="1:11" ht="12.75">
      <c r="A9" s="212" t="s">
        <v>35</v>
      </c>
      <c r="B9" s="213"/>
      <c r="C9" s="213"/>
      <c r="D9" s="213"/>
      <c r="E9" s="213"/>
      <c r="F9" s="213"/>
      <c r="G9" s="213"/>
      <c r="H9" s="213"/>
      <c r="I9" s="114">
        <v>3</v>
      </c>
      <c r="J9" s="2">
        <v>17482964</v>
      </c>
      <c r="K9" s="2">
        <v>16437401</v>
      </c>
    </row>
    <row r="10" spans="1:11" ht="12.75">
      <c r="A10" s="212" t="s">
        <v>36</v>
      </c>
      <c r="B10" s="213"/>
      <c r="C10" s="213"/>
      <c r="D10" s="213"/>
      <c r="E10" s="213"/>
      <c r="F10" s="213"/>
      <c r="G10" s="213"/>
      <c r="H10" s="213"/>
      <c r="I10" s="114">
        <v>4</v>
      </c>
      <c r="J10" s="2">
        <v>0</v>
      </c>
      <c r="K10" s="2">
        <v>15321253</v>
      </c>
    </row>
    <row r="11" spans="1:11" ht="12.75">
      <c r="A11" s="212" t="s">
        <v>37</v>
      </c>
      <c r="B11" s="213"/>
      <c r="C11" s="213"/>
      <c r="D11" s="213"/>
      <c r="E11" s="213"/>
      <c r="F11" s="213"/>
      <c r="G11" s="213"/>
      <c r="H11" s="213"/>
      <c r="I11" s="114">
        <v>5</v>
      </c>
      <c r="J11" s="2">
        <v>5948597</v>
      </c>
      <c r="K11" s="2">
        <v>5105794</v>
      </c>
    </row>
    <row r="12" spans="1:11" ht="12.75">
      <c r="A12" s="212" t="s">
        <v>41</v>
      </c>
      <c r="B12" s="213"/>
      <c r="C12" s="213"/>
      <c r="D12" s="213"/>
      <c r="E12" s="213"/>
      <c r="F12" s="213"/>
      <c r="G12" s="213"/>
      <c r="H12" s="213"/>
      <c r="I12" s="114">
        <v>6</v>
      </c>
      <c r="J12" s="2">
        <v>0</v>
      </c>
      <c r="K12" s="2">
        <v>749060</v>
      </c>
    </row>
    <row r="13" spans="1:11" ht="12.75">
      <c r="A13" s="209" t="s">
        <v>130</v>
      </c>
      <c r="B13" s="210"/>
      <c r="C13" s="210"/>
      <c r="D13" s="210"/>
      <c r="E13" s="210"/>
      <c r="F13" s="210"/>
      <c r="G13" s="210"/>
      <c r="H13" s="210"/>
      <c r="I13" s="114">
        <v>7</v>
      </c>
      <c r="J13" s="45">
        <v>11695021</v>
      </c>
      <c r="K13" s="45">
        <f>SUM(K7:K12)</f>
        <v>18476241</v>
      </c>
    </row>
    <row r="14" spans="1:11" ht="12.75">
      <c r="A14" s="212" t="s">
        <v>42</v>
      </c>
      <c r="B14" s="213"/>
      <c r="C14" s="213"/>
      <c r="D14" s="213"/>
      <c r="E14" s="213"/>
      <c r="F14" s="213"/>
      <c r="G14" s="213"/>
      <c r="H14" s="213"/>
      <c r="I14" s="114">
        <v>8</v>
      </c>
      <c r="J14" s="2">
        <v>0</v>
      </c>
      <c r="K14" s="2">
        <v>0</v>
      </c>
    </row>
    <row r="15" spans="1:11" ht="12.75">
      <c r="A15" s="212" t="s">
        <v>43</v>
      </c>
      <c r="B15" s="213"/>
      <c r="C15" s="213"/>
      <c r="D15" s="213"/>
      <c r="E15" s="213"/>
      <c r="F15" s="213"/>
      <c r="G15" s="213"/>
      <c r="H15" s="213"/>
      <c r="I15" s="114">
        <v>9</v>
      </c>
      <c r="J15" s="2">
        <v>4661880</v>
      </c>
      <c r="K15" s="2"/>
    </row>
    <row r="16" spans="1:11" ht="12.75">
      <c r="A16" s="212" t="s">
        <v>44</v>
      </c>
      <c r="B16" s="213"/>
      <c r="C16" s="213"/>
      <c r="D16" s="213"/>
      <c r="E16" s="213"/>
      <c r="F16" s="213"/>
      <c r="G16" s="213"/>
      <c r="H16" s="213"/>
      <c r="I16" s="114">
        <v>10</v>
      </c>
      <c r="J16" s="2">
        <v>0</v>
      </c>
      <c r="K16" s="2">
        <v>0</v>
      </c>
    </row>
    <row r="17" spans="1:11" ht="12.75">
      <c r="A17" s="212" t="s">
        <v>45</v>
      </c>
      <c r="B17" s="213"/>
      <c r="C17" s="213"/>
      <c r="D17" s="213"/>
      <c r="E17" s="213"/>
      <c r="F17" s="213"/>
      <c r="G17" s="213"/>
      <c r="H17" s="213"/>
      <c r="I17" s="114">
        <v>11</v>
      </c>
      <c r="J17" s="2">
        <v>275685</v>
      </c>
      <c r="K17" s="2"/>
    </row>
    <row r="18" spans="1:11" ht="12.75">
      <c r="A18" s="209" t="s">
        <v>131</v>
      </c>
      <c r="B18" s="210"/>
      <c r="C18" s="210"/>
      <c r="D18" s="210"/>
      <c r="E18" s="210"/>
      <c r="F18" s="210"/>
      <c r="G18" s="210"/>
      <c r="H18" s="210"/>
      <c r="I18" s="114">
        <v>12</v>
      </c>
      <c r="J18" s="45">
        <v>4937565</v>
      </c>
      <c r="K18" s="45">
        <f>SUM(K14:K17)</f>
        <v>0</v>
      </c>
    </row>
    <row r="19" spans="1:11" ht="12.75">
      <c r="A19" s="209" t="s">
        <v>29</v>
      </c>
      <c r="B19" s="210"/>
      <c r="C19" s="210"/>
      <c r="D19" s="210"/>
      <c r="E19" s="210"/>
      <c r="F19" s="210"/>
      <c r="G19" s="210"/>
      <c r="H19" s="210"/>
      <c r="I19" s="114">
        <v>13</v>
      </c>
      <c r="J19" s="45">
        <v>6757456</v>
      </c>
      <c r="K19" s="45">
        <f>IF(K13&gt;K18,K13-K18,0)</f>
        <v>18476241</v>
      </c>
    </row>
    <row r="20" spans="1:11" ht="12.75">
      <c r="A20" s="209" t="s">
        <v>30</v>
      </c>
      <c r="B20" s="210"/>
      <c r="C20" s="210"/>
      <c r="D20" s="210"/>
      <c r="E20" s="210"/>
      <c r="F20" s="210"/>
      <c r="G20" s="210"/>
      <c r="H20" s="210"/>
      <c r="I20" s="114">
        <v>14</v>
      </c>
      <c r="J20" s="45">
        <v>0</v>
      </c>
      <c r="K20" s="45">
        <f>IF(K18&gt;K13,K18-K13,0)</f>
        <v>0</v>
      </c>
    </row>
    <row r="21" spans="1:11" ht="12.75">
      <c r="A21" s="218" t="s">
        <v>132</v>
      </c>
      <c r="B21" s="234"/>
      <c r="C21" s="234"/>
      <c r="D21" s="234"/>
      <c r="E21" s="234"/>
      <c r="F21" s="234"/>
      <c r="G21" s="234"/>
      <c r="H21" s="234"/>
      <c r="I21" s="262"/>
      <c r="J21" s="262"/>
      <c r="K21" s="263"/>
    </row>
    <row r="22" spans="1:11" ht="12.75">
      <c r="A22" s="212" t="s">
        <v>146</v>
      </c>
      <c r="B22" s="213"/>
      <c r="C22" s="213"/>
      <c r="D22" s="213"/>
      <c r="E22" s="213"/>
      <c r="F22" s="213"/>
      <c r="G22" s="213"/>
      <c r="H22" s="213"/>
      <c r="I22" s="114">
        <v>15</v>
      </c>
      <c r="J22" s="2">
        <v>12298</v>
      </c>
      <c r="K22" s="2">
        <v>-91500</v>
      </c>
    </row>
    <row r="23" spans="1:11" ht="12.75">
      <c r="A23" s="212" t="s">
        <v>147</v>
      </c>
      <c r="B23" s="213"/>
      <c r="C23" s="213"/>
      <c r="D23" s="213"/>
      <c r="E23" s="213"/>
      <c r="F23" s="213"/>
      <c r="G23" s="213"/>
      <c r="H23" s="213"/>
      <c r="I23" s="114">
        <v>16</v>
      </c>
      <c r="J23" s="2">
        <v>0</v>
      </c>
      <c r="K23" s="2">
        <v>0</v>
      </c>
    </row>
    <row r="24" spans="1:11" ht="12.75">
      <c r="A24" s="212" t="s">
        <v>148</v>
      </c>
      <c r="B24" s="213"/>
      <c r="C24" s="213"/>
      <c r="D24" s="213"/>
      <c r="E24" s="213"/>
      <c r="F24" s="213"/>
      <c r="G24" s="213"/>
      <c r="H24" s="213"/>
      <c r="I24" s="114">
        <v>17</v>
      </c>
      <c r="J24" s="2">
        <v>0</v>
      </c>
      <c r="K24" s="2">
        <v>0</v>
      </c>
    </row>
    <row r="25" spans="1:11" ht="12.75">
      <c r="A25" s="212" t="s">
        <v>149</v>
      </c>
      <c r="B25" s="213"/>
      <c r="C25" s="213"/>
      <c r="D25" s="213"/>
      <c r="E25" s="213"/>
      <c r="F25" s="213"/>
      <c r="G25" s="213"/>
      <c r="H25" s="213"/>
      <c r="I25" s="114">
        <v>18</v>
      </c>
      <c r="J25" s="2">
        <v>0</v>
      </c>
      <c r="K25" s="2">
        <v>0</v>
      </c>
    </row>
    <row r="26" spans="1:11" ht="12.75">
      <c r="A26" s="212" t="s">
        <v>150</v>
      </c>
      <c r="B26" s="213"/>
      <c r="C26" s="213"/>
      <c r="D26" s="213"/>
      <c r="E26" s="213"/>
      <c r="F26" s="213"/>
      <c r="G26" s="213"/>
      <c r="H26" s="213"/>
      <c r="I26" s="114">
        <v>19</v>
      </c>
      <c r="J26" s="2">
        <v>158454</v>
      </c>
      <c r="K26" s="2">
        <v>13353</v>
      </c>
    </row>
    <row r="27" spans="1:11" ht="12.75">
      <c r="A27" s="209" t="s">
        <v>136</v>
      </c>
      <c r="B27" s="210"/>
      <c r="C27" s="210"/>
      <c r="D27" s="210"/>
      <c r="E27" s="210"/>
      <c r="F27" s="210"/>
      <c r="G27" s="210"/>
      <c r="H27" s="210"/>
      <c r="I27" s="114">
        <v>20</v>
      </c>
      <c r="J27" s="45">
        <v>170752</v>
      </c>
      <c r="K27" s="45">
        <f>SUM(K22:K26)</f>
        <v>-78147</v>
      </c>
    </row>
    <row r="28" spans="1:11" ht="12.75">
      <c r="A28" s="212" t="s">
        <v>100</v>
      </c>
      <c r="B28" s="213"/>
      <c r="C28" s="213"/>
      <c r="D28" s="213"/>
      <c r="E28" s="213"/>
      <c r="F28" s="213"/>
      <c r="G28" s="213"/>
      <c r="H28" s="213"/>
      <c r="I28" s="114">
        <v>21</v>
      </c>
      <c r="J28" s="2">
        <v>0</v>
      </c>
      <c r="K28" s="2">
        <v>0</v>
      </c>
    </row>
    <row r="29" spans="1:11" ht="12.75">
      <c r="A29" s="212" t="s">
        <v>101</v>
      </c>
      <c r="B29" s="213"/>
      <c r="C29" s="213"/>
      <c r="D29" s="213"/>
      <c r="E29" s="213"/>
      <c r="F29" s="213"/>
      <c r="G29" s="213"/>
      <c r="H29" s="213"/>
      <c r="I29" s="114">
        <v>22</v>
      </c>
      <c r="J29" s="2">
        <v>1300</v>
      </c>
      <c r="K29" s="2">
        <v>1579700</v>
      </c>
    </row>
    <row r="30" spans="1:11" ht="12.75">
      <c r="A30" s="212" t="s">
        <v>9</v>
      </c>
      <c r="B30" s="213"/>
      <c r="C30" s="213"/>
      <c r="D30" s="213"/>
      <c r="E30" s="213"/>
      <c r="F30" s="213"/>
      <c r="G30" s="213"/>
      <c r="H30" s="213"/>
      <c r="I30" s="114">
        <v>23</v>
      </c>
      <c r="J30" s="2">
        <v>0</v>
      </c>
      <c r="K30" s="2">
        <v>0</v>
      </c>
    </row>
    <row r="31" spans="1:11" ht="12.75">
      <c r="A31" s="209" t="s">
        <v>2</v>
      </c>
      <c r="B31" s="210"/>
      <c r="C31" s="210"/>
      <c r="D31" s="210"/>
      <c r="E31" s="210"/>
      <c r="F31" s="210"/>
      <c r="G31" s="210"/>
      <c r="H31" s="210"/>
      <c r="I31" s="114">
        <v>24</v>
      </c>
      <c r="J31" s="45">
        <v>1300</v>
      </c>
      <c r="K31" s="45">
        <f>SUM(K28:K30)</f>
        <v>1579700</v>
      </c>
    </row>
    <row r="32" spans="1:11" ht="12.75">
      <c r="A32" s="209" t="s">
        <v>31</v>
      </c>
      <c r="B32" s="210"/>
      <c r="C32" s="210"/>
      <c r="D32" s="210"/>
      <c r="E32" s="210"/>
      <c r="F32" s="210"/>
      <c r="G32" s="210"/>
      <c r="H32" s="210"/>
      <c r="I32" s="114">
        <v>25</v>
      </c>
      <c r="J32" s="45">
        <v>169452</v>
      </c>
      <c r="K32" s="45">
        <f>IF(K27&gt;K31,K27-K31,0)</f>
        <v>0</v>
      </c>
    </row>
    <row r="33" spans="1:11" ht="12.75">
      <c r="A33" s="209" t="s">
        <v>32</v>
      </c>
      <c r="B33" s="210"/>
      <c r="C33" s="210"/>
      <c r="D33" s="210"/>
      <c r="E33" s="210"/>
      <c r="F33" s="210"/>
      <c r="G33" s="210"/>
      <c r="H33" s="210"/>
      <c r="I33" s="114">
        <v>26</v>
      </c>
      <c r="J33" s="45">
        <v>0</v>
      </c>
      <c r="K33" s="45">
        <f>IF(K31&gt;K27,K31-K27,0)</f>
        <v>1657847</v>
      </c>
    </row>
    <row r="34" spans="1:11" ht="12.75">
      <c r="A34" s="218" t="s">
        <v>133</v>
      </c>
      <c r="B34" s="234"/>
      <c r="C34" s="234"/>
      <c r="D34" s="234"/>
      <c r="E34" s="234"/>
      <c r="F34" s="234"/>
      <c r="G34" s="234"/>
      <c r="H34" s="234"/>
      <c r="I34" s="262"/>
      <c r="J34" s="262"/>
      <c r="K34" s="263"/>
    </row>
    <row r="35" spans="1:11" ht="12.75">
      <c r="A35" s="212" t="s">
        <v>142</v>
      </c>
      <c r="B35" s="213"/>
      <c r="C35" s="213"/>
      <c r="D35" s="213"/>
      <c r="E35" s="213"/>
      <c r="F35" s="213"/>
      <c r="G35" s="213"/>
      <c r="H35" s="213"/>
      <c r="I35" s="114">
        <v>27</v>
      </c>
      <c r="J35" s="2">
        <v>0</v>
      </c>
      <c r="K35" s="2">
        <v>0</v>
      </c>
    </row>
    <row r="36" spans="1:11" ht="12.75">
      <c r="A36" s="212" t="s">
        <v>22</v>
      </c>
      <c r="B36" s="213"/>
      <c r="C36" s="213"/>
      <c r="D36" s="213"/>
      <c r="E36" s="213"/>
      <c r="F36" s="213"/>
      <c r="G36" s="213"/>
      <c r="H36" s="213"/>
      <c r="I36" s="114">
        <v>28</v>
      </c>
      <c r="J36" s="2">
        <v>0</v>
      </c>
      <c r="K36" s="2">
        <v>2671653</v>
      </c>
    </row>
    <row r="37" spans="1:11" ht="12.75">
      <c r="A37" s="212" t="s">
        <v>23</v>
      </c>
      <c r="B37" s="213"/>
      <c r="C37" s="213"/>
      <c r="D37" s="213"/>
      <c r="E37" s="213"/>
      <c r="F37" s="213"/>
      <c r="G37" s="213"/>
      <c r="H37" s="213"/>
      <c r="I37" s="114">
        <v>29</v>
      </c>
      <c r="J37" s="2">
        <v>145858</v>
      </c>
      <c r="K37" s="2"/>
    </row>
    <row r="38" spans="1:11" ht="12.75">
      <c r="A38" s="209" t="s">
        <v>58</v>
      </c>
      <c r="B38" s="210"/>
      <c r="C38" s="210"/>
      <c r="D38" s="210"/>
      <c r="E38" s="210"/>
      <c r="F38" s="210"/>
      <c r="G38" s="210"/>
      <c r="H38" s="210"/>
      <c r="I38" s="114">
        <v>30</v>
      </c>
      <c r="J38" s="45">
        <v>145858</v>
      </c>
      <c r="K38" s="45">
        <f>SUM(K35:K37)</f>
        <v>2671653</v>
      </c>
    </row>
    <row r="39" spans="1:11" ht="12.75">
      <c r="A39" s="212" t="s">
        <v>24</v>
      </c>
      <c r="B39" s="213"/>
      <c r="C39" s="213"/>
      <c r="D39" s="213"/>
      <c r="E39" s="213"/>
      <c r="F39" s="213"/>
      <c r="G39" s="213"/>
      <c r="H39" s="213"/>
      <c r="I39" s="114">
        <v>31</v>
      </c>
      <c r="J39" s="2">
        <v>7346683</v>
      </c>
      <c r="K39" s="2"/>
    </row>
    <row r="40" spans="1:11" ht="12.75">
      <c r="A40" s="212" t="s">
        <v>25</v>
      </c>
      <c r="B40" s="213"/>
      <c r="C40" s="213"/>
      <c r="D40" s="213"/>
      <c r="E40" s="213"/>
      <c r="F40" s="213"/>
      <c r="G40" s="213"/>
      <c r="H40" s="213"/>
      <c r="I40" s="114">
        <v>32</v>
      </c>
      <c r="J40" s="2">
        <v>0</v>
      </c>
      <c r="K40" s="2">
        <v>0</v>
      </c>
    </row>
    <row r="41" spans="1:11" ht="12.75">
      <c r="A41" s="212" t="s">
        <v>26</v>
      </c>
      <c r="B41" s="213"/>
      <c r="C41" s="213"/>
      <c r="D41" s="213"/>
      <c r="E41" s="213"/>
      <c r="F41" s="213"/>
      <c r="G41" s="213"/>
      <c r="H41" s="213"/>
      <c r="I41" s="114">
        <v>33</v>
      </c>
      <c r="J41" s="2">
        <v>0</v>
      </c>
      <c r="K41" s="2">
        <v>0</v>
      </c>
    </row>
    <row r="42" spans="1:11" ht="12.75">
      <c r="A42" s="212" t="s">
        <v>27</v>
      </c>
      <c r="B42" s="213"/>
      <c r="C42" s="213"/>
      <c r="D42" s="213"/>
      <c r="E42" s="213"/>
      <c r="F42" s="213"/>
      <c r="G42" s="213"/>
      <c r="H42" s="213"/>
      <c r="I42" s="114">
        <v>34</v>
      </c>
      <c r="J42" s="2">
        <v>0</v>
      </c>
      <c r="K42" s="2">
        <v>0</v>
      </c>
    </row>
    <row r="43" spans="1:11" ht="12.75">
      <c r="A43" s="212" t="s">
        <v>28</v>
      </c>
      <c r="B43" s="213"/>
      <c r="C43" s="213"/>
      <c r="D43" s="213"/>
      <c r="E43" s="213"/>
      <c r="F43" s="213"/>
      <c r="G43" s="213"/>
      <c r="H43" s="213"/>
      <c r="I43" s="114">
        <v>35</v>
      </c>
      <c r="J43" s="2">
        <v>0</v>
      </c>
      <c r="K43" s="2">
        <v>20560338</v>
      </c>
    </row>
    <row r="44" spans="1:11" ht="12.75">
      <c r="A44" s="209" t="s">
        <v>59</v>
      </c>
      <c r="B44" s="210"/>
      <c r="C44" s="210"/>
      <c r="D44" s="210"/>
      <c r="E44" s="210"/>
      <c r="F44" s="210"/>
      <c r="G44" s="210"/>
      <c r="H44" s="210"/>
      <c r="I44" s="114">
        <v>36</v>
      </c>
      <c r="J44" s="45">
        <v>7346683</v>
      </c>
      <c r="K44" s="45">
        <f>K39+K40+K41+K42+K43</f>
        <v>20560338</v>
      </c>
    </row>
    <row r="45" spans="1:11" ht="12.75">
      <c r="A45" s="209" t="s">
        <v>10</v>
      </c>
      <c r="B45" s="210"/>
      <c r="C45" s="210"/>
      <c r="D45" s="210"/>
      <c r="E45" s="210"/>
      <c r="F45" s="210"/>
      <c r="G45" s="210"/>
      <c r="H45" s="210"/>
      <c r="I45" s="114">
        <v>37</v>
      </c>
      <c r="J45" s="45">
        <v>0</v>
      </c>
      <c r="K45" s="45">
        <f>IF(K38&gt;K44,K38-K44,0)</f>
        <v>0</v>
      </c>
    </row>
    <row r="46" spans="1:11" ht="12.75">
      <c r="A46" s="209" t="s">
        <v>11</v>
      </c>
      <c r="B46" s="210"/>
      <c r="C46" s="210"/>
      <c r="D46" s="210"/>
      <c r="E46" s="210"/>
      <c r="F46" s="210"/>
      <c r="G46" s="210"/>
      <c r="H46" s="210"/>
      <c r="I46" s="114">
        <v>38</v>
      </c>
      <c r="J46" s="45">
        <v>7200825</v>
      </c>
      <c r="K46" s="45">
        <f>IF(K44&gt;K38,K44-K38,0)</f>
        <v>17888685</v>
      </c>
    </row>
    <row r="47" spans="1:11" ht="12.75">
      <c r="A47" s="212" t="s">
        <v>60</v>
      </c>
      <c r="B47" s="213"/>
      <c r="C47" s="213"/>
      <c r="D47" s="213"/>
      <c r="E47" s="213"/>
      <c r="F47" s="213"/>
      <c r="G47" s="213"/>
      <c r="H47" s="213"/>
      <c r="I47" s="114">
        <v>39</v>
      </c>
      <c r="J47" s="45">
        <v>0</v>
      </c>
      <c r="K47" s="45">
        <f>IF(K19-K20+K32-K33+K45-K46&gt;0,K19-K20+K32-K33+K45-K46,0)</f>
        <v>0</v>
      </c>
    </row>
    <row r="48" spans="1:11" ht="12.75">
      <c r="A48" s="212" t="s">
        <v>61</v>
      </c>
      <c r="B48" s="213"/>
      <c r="C48" s="213"/>
      <c r="D48" s="213"/>
      <c r="E48" s="213"/>
      <c r="F48" s="213"/>
      <c r="G48" s="213"/>
      <c r="H48" s="213"/>
      <c r="I48" s="114">
        <v>40</v>
      </c>
      <c r="J48" s="45">
        <v>273917</v>
      </c>
      <c r="K48" s="45">
        <f>IF(K20-K19+K33-K32+K46-K45&gt;0,K20-K19+K33-K32+K46-K45,0)</f>
        <v>1070291</v>
      </c>
    </row>
    <row r="49" spans="1:11" ht="12.75">
      <c r="A49" s="212" t="s">
        <v>134</v>
      </c>
      <c r="B49" s="213"/>
      <c r="C49" s="213"/>
      <c r="D49" s="213"/>
      <c r="E49" s="213"/>
      <c r="F49" s="213"/>
      <c r="G49" s="213"/>
      <c r="H49" s="213"/>
      <c r="I49" s="114">
        <v>41</v>
      </c>
      <c r="J49" s="2">
        <v>1094060</v>
      </c>
      <c r="K49" s="2">
        <f>Bilanca!J64</f>
        <v>1530440</v>
      </c>
    </row>
    <row r="50" spans="1:11" ht="12.75">
      <c r="A50" s="212" t="s">
        <v>143</v>
      </c>
      <c r="B50" s="213"/>
      <c r="C50" s="213"/>
      <c r="D50" s="213"/>
      <c r="E50" s="213"/>
      <c r="F50" s="213"/>
      <c r="G50" s="213"/>
      <c r="H50" s="213"/>
      <c r="I50" s="114">
        <v>42</v>
      </c>
      <c r="J50" s="2"/>
      <c r="K50" s="2"/>
    </row>
    <row r="51" spans="1:11" ht="12.75">
      <c r="A51" s="212" t="s">
        <v>144</v>
      </c>
      <c r="B51" s="213"/>
      <c r="C51" s="213"/>
      <c r="D51" s="213"/>
      <c r="E51" s="213"/>
      <c r="F51" s="213"/>
      <c r="G51" s="213"/>
      <c r="H51" s="213"/>
      <c r="I51" s="114">
        <v>43</v>
      </c>
      <c r="J51" s="2">
        <v>273917</v>
      </c>
      <c r="K51" s="2">
        <f>(Bilanca!K64-Bilanca!J64)*-1</f>
        <v>1070291</v>
      </c>
    </row>
    <row r="52" spans="1:11" ht="12.75">
      <c r="A52" s="224" t="s">
        <v>145</v>
      </c>
      <c r="B52" s="225"/>
      <c r="C52" s="225"/>
      <c r="D52" s="225"/>
      <c r="E52" s="225"/>
      <c r="F52" s="225"/>
      <c r="G52" s="225"/>
      <c r="H52" s="225"/>
      <c r="I52" s="119">
        <v>44</v>
      </c>
      <c r="J52" s="50">
        <v>820143</v>
      </c>
      <c r="K52" s="50">
        <f>K49+K50-K51</f>
        <v>460149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4:H4"/>
    <mergeCell ref="A2:K2"/>
  </mergeCells>
  <dataValidations count="2">
    <dataValidation type="whole" operator="notEqual" allowBlank="1" showInputMessage="1" showErrorMessage="1" errorTitle="Pogrešan unos" error="Mogu se unijeti samo cjelobrojne vrijednosti." sqref="J39:K43 J49:K51 J7:K12 J14:K17 J22:K26 J28:K30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52:K52 J18:K20 J13:K13 J31:K33 J38:K38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J14" sqref="J14:K14"/>
    </sheetView>
  </sheetViews>
  <sheetFormatPr defaultColWidth="9.140625" defaultRowHeight="12.75"/>
  <cols>
    <col min="1" max="4" width="9.140625" style="57" customWidth="1"/>
    <col min="5" max="5" width="10.421875" style="57" bestFit="1" customWidth="1"/>
    <col min="6" max="9" width="9.140625" style="57" customWidth="1"/>
    <col min="10" max="10" width="10.140625" style="57" bestFit="1" customWidth="1"/>
    <col min="11" max="11" width="10.57421875" style="57" customWidth="1"/>
    <col min="12" max="16384" width="9.140625" style="57" customWidth="1"/>
  </cols>
  <sheetData>
    <row r="1" spans="1:12" ht="12.75">
      <c r="A1" s="270" t="s">
        <v>242</v>
      </c>
      <c r="B1" s="271"/>
      <c r="C1" s="271"/>
      <c r="D1" s="271"/>
      <c r="E1" s="271"/>
      <c r="F1" s="271"/>
      <c r="G1" s="271"/>
      <c r="H1" s="271"/>
      <c r="I1" s="271"/>
      <c r="J1" s="271"/>
      <c r="K1" s="272"/>
      <c r="L1" s="56"/>
    </row>
    <row r="2" spans="1:12" ht="15.75">
      <c r="A2" s="34"/>
      <c r="B2" s="55"/>
      <c r="C2" s="281" t="s">
        <v>243</v>
      </c>
      <c r="D2" s="281"/>
      <c r="E2" s="58">
        <v>41275</v>
      </c>
      <c r="F2" s="35" t="s">
        <v>214</v>
      </c>
      <c r="G2" s="282">
        <v>41364</v>
      </c>
      <c r="H2" s="283"/>
      <c r="I2" s="55"/>
      <c r="J2" s="55"/>
      <c r="K2" s="55"/>
      <c r="L2" s="59"/>
    </row>
    <row r="3" spans="1:11" ht="23.25">
      <c r="A3" s="284" t="s">
        <v>49</v>
      </c>
      <c r="B3" s="284"/>
      <c r="C3" s="284"/>
      <c r="D3" s="284"/>
      <c r="E3" s="284"/>
      <c r="F3" s="284"/>
      <c r="G3" s="284"/>
      <c r="H3" s="284"/>
      <c r="I3" s="61" t="s">
        <v>266</v>
      </c>
      <c r="J3" s="62" t="s">
        <v>123</v>
      </c>
      <c r="K3" s="62" t="s">
        <v>124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64">
        <v>2</v>
      </c>
      <c r="J4" s="63" t="s">
        <v>244</v>
      </c>
      <c r="K4" s="63" t="s">
        <v>245</v>
      </c>
    </row>
    <row r="5" spans="1:11" ht="12.75">
      <c r="A5" s="273" t="s">
        <v>246</v>
      </c>
      <c r="B5" s="274"/>
      <c r="C5" s="274"/>
      <c r="D5" s="274"/>
      <c r="E5" s="274"/>
      <c r="F5" s="274"/>
      <c r="G5" s="274"/>
      <c r="H5" s="274"/>
      <c r="I5" s="36">
        <v>1</v>
      </c>
      <c r="J5" s="37">
        <v>96040350</v>
      </c>
      <c r="K5" s="37">
        <v>96100350</v>
      </c>
    </row>
    <row r="6" spans="1:11" ht="12.75">
      <c r="A6" s="273" t="s">
        <v>247</v>
      </c>
      <c r="B6" s="274"/>
      <c r="C6" s="274"/>
      <c r="D6" s="274"/>
      <c r="E6" s="274"/>
      <c r="F6" s="274"/>
      <c r="G6" s="274"/>
      <c r="H6" s="274"/>
      <c r="I6" s="36">
        <v>2</v>
      </c>
      <c r="J6" s="38"/>
      <c r="K6" s="38"/>
    </row>
    <row r="7" spans="1:11" ht="12.75">
      <c r="A7" s="273" t="s">
        <v>248</v>
      </c>
      <c r="B7" s="274"/>
      <c r="C7" s="274"/>
      <c r="D7" s="274"/>
      <c r="E7" s="274"/>
      <c r="F7" s="274"/>
      <c r="G7" s="274"/>
      <c r="H7" s="274"/>
      <c r="I7" s="36">
        <v>3</v>
      </c>
      <c r="J7" s="38">
        <v>475381</v>
      </c>
      <c r="K7" s="38">
        <v>1028890</v>
      </c>
    </row>
    <row r="8" spans="1:11" ht="12.75">
      <c r="A8" s="273" t="s">
        <v>249</v>
      </c>
      <c r="B8" s="274"/>
      <c r="C8" s="274"/>
      <c r="D8" s="274"/>
      <c r="E8" s="274"/>
      <c r="F8" s="274"/>
      <c r="G8" s="274"/>
      <c r="H8" s="274"/>
      <c r="I8" s="36">
        <v>4</v>
      </c>
      <c r="J8" s="38">
        <v>-42975527</v>
      </c>
      <c r="K8" s="38">
        <v>-190762698</v>
      </c>
    </row>
    <row r="9" spans="1:11" ht="12.75">
      <c r="A9" s="273" t="s">
        <v>250</v>
      </c>
      <c r="B9" s="274"/>
      <c r="C9" s="274"/>
      <c r="D9" s="274"/>
      <c r="E9" s="274"/>
      <c r="F9" s="274"/>
      <c r="G9" s="274"/>
      <c r="H9" s="274"/>
      <c r="I9" s="36">
        <v>5</v>
      </c>
      <c r="J9" s="38">
        <v>-126613324</v>
      </c>
      <c r="K9" s="38">
        <v>-23006612</v>
      </c>
    </row>
    <row r="10" spans="1:11" ht="12.75">
      <c r="A10" s="273" t="s">
        <v>251</v>
      </c>
      <c r="B10" s="274"/>
      <c r="C10" s="274"/>
      <c r="D10" s="274"/>
      <c r="E10" s="274"/>
      <c r="F10" s="274"/>
      <c r="G10" s="274"/>
      <c r="H10" s="274"/>
      <c r="I10" s="36">
        <v>6</v>
      </c>
      <c r="J10" s="38">
        <v>273081818</v>
      </c>
      <c r="K10" s="38">
        <v>273081818</v>
      </c>
    </row>
    <row r="11" spans="1:11" ht="12.75">
      <c r="A11" s="273" t="s">
        <v>252</v>
      </c>
      <c r="B11" s="274"/>
      <c r="C11" s="274"/>
      <c r="D11" s="274"/>
      <c r="E11" s="274"/>
      <c r="F11" s="274"/>
      <c r="G11" s="274"/>
      <c r="H11" s="274"/>
      <c r="I11" s="36">
        <v>7</v>
      </c>
      <c r="J11" s="38">
        <v>0</v>
      </c>
      <c r="K11" s="38"/>
    </row>
    <row r="12" spans="1:11" ht="12.75">
      <c r="A12" s="273" t="s">
        <v>253</v>
      </c>
      <c r="B12" s="274"/>
      <c r="C12" s="274"/>
      <c r="D12" s="274"/>
      <c r="E12" s="274"/>
      <c r="F12" s="274"/>
      <c r="G12" s="274"/>
      <c r="H12" s="274"/>
      <c r="I12" s="36">
        <v>8</v>
      </c>
      <c r="J12" s="38">
        <v>0</v>
      </c>
      <c r="K12" s="38"/>
    </row>
    <row r="13" spans="1:11" ht="12.75">
      <c r="A13" s="273" t="s">
        <v>254</v>
      </c>
      <c r="B13" s="274"/>
      <c r="C13" s="274"/>
      <c r="D13" s="274"/>
      <c r="E13" s="274"/>
      <c r="F13" s="274"/>
      <c r="G13" s="274"/>
      <c r="H13" s="274"/>
      <c r="I13" s="36">
        <v>9</v>
      </c>
      <c r="J13" s="38">
        <v>0</v>
      </c>
      <c r="K13" s="38"/>
    </row>
    <row r="14" spans="1:11" ht="12.75">
      <c r="A14" s="275" t="s">
        <v>255</v>
      </c>
      <c r="B14" s="276"/>
      <c r="C14" s="276"/>
      <c r="D14" s="276"/>
      <c r="E14" s="276"/>
      <c r="F14" s="276"/>
      <c r="G14" s="276"/>
      <c r="H14" s="276"/>
      <c r="I14" s="36">
        <v>10</v>
      </c>
      <c r="J14" s="122">
        <v>200008698</v>
      </c>
      <c r="K14" s="122">
        <f>K5+K6+K7+K8+K9+K10+K11+K12+K13</f>
        <v>156441748</v>
      </c>
    </row>
    <row r="15" spans="1:11" ht="12.75">
      <c r="A15" s="273" t="s">
        <v>256</v>
      </c>
      <c r="B15" s="274"/>
      <c r="C15" s="274"/>
      <c r="D15" s="274"/>
      <c r="E15" s="274"/>
      <c r="F15" s="274"/>
      <c r="G15" s="274"/>
      <c r="H15" s="274"/>
      <c r="I15" s="36">
        <v>11</v>
      </c>
      <c r="J15" s="38"/>
      <c r="K15" s="38"/>
    </row>
    <row r="16" spans="1:11" ht="12.75">
      <c r="A16" s="273" t="s">
        <v>257</v>
      </c>
      <c r="B16" s="274"/>
      <c r="C16" s="274"/>
      <c r="D16" s="274"/>
      <c r="E16" s="274"/>
      <c r="F16" s="274"/>
      <c r="G16" s="274"/>
      <c r="H16" s="274"/>
      <c r="I16" s="36">
        <v>12</v>
      </c>
      <c r="J16" s="38"/>
      <c r="K16" s="38"/>
    </row>
    <row r="17" spans="1:11" ht="12.75">
      <c r="A17" s="273" t="s">
        <v>258</v>
      </c>
      <c r="B17" s="274"/>
      <c r="C17" s="274"/>
      <c r="D17" s="274"/>
      <c r="E17" s="274"/>
      <c r="F17" s="274"/>
      <c r="G17" s="274"/>
      <c r="H17" s="274"/>
      <c r="I17" s="36">
        <v>13</v>
      </c>
      <c r="J17" s="38"/>
      <c r="K17" s="38"/>
    </row>
    <row r="18" spans="1:11" ht="12.75">
      <c r="A18" s="273" t="s">
        <v>259</v>
      </c>
      <c r="B18" s="274"/>
      <c r="C18" s="274"/>
      <c r="D18" s="274"/>
      <c r="E18" s="274"/>
      <c r="F18" s="274"/>
      <c r="G18" s="274"/>
      <c r="H18" s="274"/>
      <c r="I18" s="36">
        <v>14</v>
      </c>
      <c r="J18" s="38"/>
      <c r="K18" s="38"/>
    </row>
    <row r="19" spans="1:11" ht="12.75">
      <c r="A19" s="273" t="s">
        <v>260</v>
      </c>
      <c r="B19" s="274"/>
      <c r="C19" s="274"/>
      <c r="D19" s="274"/>
      <c r="E19" s="274"/>
      <c r="F19" s="274"/>
      <c r="G19" s="274"/>
      <c r="H19" s="274"/>
      <c r="I19" s="36">
        <v>15</v>
      </c>
      <c r="J19" s="38"/>
      <c r="K19" s="38"/>
    </row>
    <row r="20" spans="1:11" ht="12.75">
      <c r="A20" s="273" t="s">
        <v>261</v>
      </c>
      <c r="B20" s="274"/>
      <c r="C20" s="274"/>
      <c r="D20" s="274"/>
      <c r="E20" s="274"/>
      <c r="F20" s="274"/>
      <c r="G20" s="274"/>
      <c r="H20" s="274"/>
      <c r="I20" s="36">
        <v>16</v>
      </c>
      <c r="J20" s="38"/>
      <c r="K20" s="38"/>
    </row>
    <row r="21" spans="1:11" ht="12.75">
      <c r="A21" s="275" t="s">
        <v>262</v>
      </c>
      <c r="B21" s="276"/>
      <c r="C21" s="276"/>
      <c r="D21" s="276"/>
      <c r="E21" s="276"/>
      <c r="F21" s="276"/>
      <c r="G21" s="276"/>
      <c r="H21" s="276"/>
      <c r="I21" s="36">
        <v>17</v>
      </c>
      <c r="J21" s="60">
        <f>SUM(J15:J20)</f>
        <v>0</v>
      </c>
      <c r="K21" s="60">
        <f>SUM(K15:K20)</f>
        <v>0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64" t="s">
        <v>263</v>
      </c>
      <c r="B23" s="265"/>
      <c r="C23" s="265"/>
      <c r="D23" s="265"/>
      <c r="E23" s="265"/>
      <c r="F23" s="265"/>
      <c r="G23" s="265"/>
      <c r="H23" s="265"/>
      <c r="I23" s="39">
        <v>18</v>
      </c>
      <c r="J23" s="37"/>
      <c r="K23" s="37"/>
    </row>
    <row r="24" spans="1:11" ht="17.25" customHeight="1">
      <c r="A24" s="266" t="s">
        <v>264</v>
      </c>
      <c r="B24" s="267"/>
      <c r="C24" s="267"/>
      <c r="D24" s="267"/>
      <c r="E24" s="267"/>
      <c r="F24" s="267"/>
      <c r="G24" s="267"/>
      <c r="H24" s="267"/>
      <c r="I24" s="40">
        <v>19</v>
      </c>
      <c r="J24" s="60"/>
      <c r="K24" s="60"/>
    </row>
    <row r="25" spans="1:11" ht="30" customHeight="1">
      <c r="A25" s="268" t="s">
        <v>265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K22" sqref="K22"/>
    </sheetView>
  </sheetViews>
  <sheetFormatPr defaultColWidth="9.140625" defaultRowHeight="12.75"/>
  <cols>
    <col min="1" max="16384" width="9.140625" style="125" customWidth="1"/>
  </cols>
  <sheetData>
    <row r="2" spans="1:10" ht="15.75">
      <c r="A2" s="286" t="s">
        <v>303</v>
      </c>
      <c r="B2" s="286"/>
      <c r="C2" s="286"/>
      <c r="D2" s="286"/>
      <c r="E2" s="286"/>
      <c r="F2" s="286"/>
      <c r="G2" s="286"/>
      <c r="H2" s="286"/>
      <c r="I2" s="286"/>
      <c r="J2" s="286"/>
    </row>
    <row r="4" spans="1:10" ht="12.75" customHeight="1">
      <c r="A4" s="287" t="s">
        <v>304</v>
      </c>
      <c r="B4" s="288"/>
      <c r="C4" s="288"/>
      <c r="D4" s="288"/>
      <c r="E4" s="288"/>
      <c r="F4" s="288"/>
      <c r="G4" s="288"/>
      <c r="H4" s="288"/>
      <c r="I4" s="288"/>
      <c r="J4" s="289"/>
    </row>
    <row r="5" spans="1:10" ht="12.75" customHeight="1">
      <c r="A5" s="290"/>
      <c r="B5" s="291"/>
      <c r="C5" s="291"/>
      <c r="D5" s="291"/>
      <c r="E5" s="291"/>
      <c r="F5" s="291"/>
      <c r="G5" s="291"/>
      <c r="H5" s="291"/>
      <c r="I5" s="291"/>
      <c r="J5" s="292"/>
    </row>
    <row r="6" spans="1:10" ht="12.75" customHeight="1">
      <c r="A6" s="290"/>
      <c r="B6" s="291"/>
      <c r="C6" s="291"/>
      <c r="D6" s="291"/>
      <c r="E6" s="291"/>
      <c r="F6" s="291"/>
      <c r="G6" s="291"/>
      <c r="H6" s="291"/>
      <c r="I6" s="291"/>
      <c r="J6" s="292"/>
    </row>
    <row r="7" spans="1:10" ht="12.75" customHeight="1">
      <c r="A7" s="290"/>
      <c r="B7" s="291"/>
      <c r="C7" s="291"/>
      <c r="D7" s="291"/>
      <c r="E7" s="291"/>
      <c r="F7" s="291"/>
      <c r="G7" s="291"/>
      <c r="H7" s="291"/>
      <c r="I7" s="291"/>
      <c r="J7" s="292"/>
    </row>
    <row r="8" spans="1:10" ht="12.75" customHeight="1">
      <c r="A8" s="290"/>
      <c r="B8" s="291"/>
      <c r="C8" s="291"/>
      <c r="D8" s="291"/>
      <c r="E8" s="291"/>
      <c r="F8" s="291"/>
      <c r="G8" s="291"/>
      <c r="H8" s="291"/>
      <c r="I8" s="291"/>
      <c r="J8" s="292"/>
    </row>
    <row r="9" spans="1:10" ht="12.75" customHeight="1">
      <c r="A9" s="290"/>
      <c r="B9" s="291"/>
      <c r="C9" s="291"/>
      <c r="D9" s="291"/>
      <c r="E9" s="291"/>
      <c r="F9" s="291"/>
      <c r="G9" s="291"/>
      <c r="H9" s="291"/>
      <c r="I9" s="291"/>
      <c r="J9" s="292"/>
    </row>
    <row r="10" spans="1:10" ht="12.75" customHeight="1">
      <c r="A10" s="290"/>
      <c r="B10" s="291"/>
      <c r="C10" s="291"/>
      <c r="D10" s="291"/>
      <c r="E10" s="291"/>
      <c r="F10" s="291"/>
      <c r="G10" s="291"/>
      <c r="H10" s="291"/>
      <c r="I10" s="291"/>
      <c r="J10" s="292"/>
    </row>
    <row r="11" spans="1:10" ht="12.75" customHeight="1">
      <c r="A11" s="290"/>
      <c r="B11" s="291"/>
      <c r="C11" s="291"/>
      <c r="D11" s="291"/>
      <c r="E11" s="291"/>
      <c r="F11" s="291"/>
      <c r="G11" s="291"/>
      <c r="H11" s="291"/>
      <c r="I11" s="291"/>
      <c r="J11" s="292"/>
    </row>
    <row r="12" spans="1:10" ht="12.75" customHeight="1">
      <c r="A12" s="290"/>
      <c r="B12" s="291"/>
      <c r="C12" s="291"/>
      <c r="D12" s="291"/>
      <c r="E12" s="291"/>
      <c r="F12" s="291"/>
      <c r="G12" s="291"/>
      <c r="H12" s="291"/>
      <c r="I12" s="291"/>
      <c r="J12" s="292"/>
    </row>
    <row r="13" spans="1:10" ht="12.75" customHeight="1">
      <c r="A13" s="290"/>
      <c r="B13" s="291"/>
      <c r="C13" s="291"/>
      <c r="D13" s="291"/>
      <c r="E13" s="291"/>
      <c r="F13" s="291"/>
      <c r="G13" s="291"/>
      <c r="H13" s="291"/>
      <c r="I13" s="291"/>
      <c r="J13" s="292"/>
    </row>
    <row r="14" spans="1:10" ht="12.75">
      <c r="A14" s="293"/>
      <c r="B14" s="293"/>
      <c r="C14" s="293"/>
      <c r="D14" s="293"/>
      <c r="E14" s="293"/>
      <c r="F14" s="293"/>
      <c r="G14" s="293"/>
      <c r="H14" s="293"/>
      <c r="I14" s="293"/>
      <c r="J14" s="293"/>
    </row>
    <row r="15" spans="1:10" ht="12.75">
      <c r="A15" s="128" t="s">
        <v>310</v>
      </c>
      <c r="B15" s="126"/>
      <c r="C15" s="126"/>
      <c r="D15" s="126"/>
      <c r="E15" s="126"/>
      <c r="F15" s="126"/>
      <c r="G15" s="126"/>
      <c r="H15" s="126"/>
      <c r="I15" s="126"/>
      <c r="J15" s="126"/>
    </row>
    <row r="16" spans="1:10" ht="12.75">
      <c r="A16" s="128" t="s">
        <v>311</v>
      </c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:10" ht="12.75">
      <c r="A17" s="128" t="s">
        <v>305</v>
      </c>
      <c r="B17" s="126"/>
      <c r="C17" s="126"/>
      <c r="D17" s="126"/>
      <c r="E17" s="126"/>
      <c r="F17" s="126"/>
      <c r="G17" s="126"/>
      <c r="H17" s="126"/>
      <c r="I17" s="126"/>
      <c r="J17" s="126"/>
    </row>
    <row r="18" spans="1:10" ht="12.75">
      <c r="A18" s="128" t="s">
        <v>306</v>
      </c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 ht="12.75">
      <c r="A19" s="128" t="s">
        <v>307</v>
      </c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0" ht="12.75">
      <c r="A20" s="128" t="s">
        <v>308</v>
      </c>
      <c r="B20" s="126"/>
      <c r="C20" s="126"/>
      <c r="D20" s="126"/>
      <c r="E20" s="126"/>
      <c r="F20" s="126"/>
      <c r="G20" s="126"/>
      <c r="H20" s="126"/>
      <c r="I20" s="126"/>
      <c r="J20" s="126"/>
    </row>
    <row r="21" spans="1:10" ht="12.75">
      <c r="A21" s="128" t="s">
        <v>309</v>
      </c>
      <c r="B21" s="126"/>
      <c r="C21" s="126"/>
      <c r="D21" s="126"/>
      <c r="E21" s="126"/>
      <c r="F21" s="126"/>
      <c r="G21" s="126"/>
      <c r="H21" s="126"/>
      <c r="I21" s="126"/>
      <c r="J21" s="126"/>
    </row>
    <row r="22" spans="1:10" ht="12.75">
      <c r="A22" s="126"/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 ht="12.75">
      <c r="A23" s="126"/>
      <c r="B23" s="126"/>
      <c r="C23" s="126"/>
      <c r="D23" s="126"/>
      <c r="E23" s="126"/>
      <c r="F23" s="126"/>
      <c r="G23" s="126"/>
      <c r="H23" s="126"/>
      <c r="I23" s="126"/>
      <c r="J23" s="126"/>
    </row>
    <row r="24" spans="1:10" ht="12.75">
      <c r="A24" s="126"/>
      <c r="B24" s="126"/>
      <c r="C24" s="126"/>
      <c r="D24" s="126"/>
      <c r="E24" s="126"/>
      <c r="F24" s="126"/>
      <c r="G24" s="126"/>
      <c r="H24" s="126"/>
      <c r="I24" s="126"/>
      <c r="J24" s="126"/>
    </row>
    <row r="25" spans="1:10" ht="12.75">
      <c r="A25" s="126"/>
      <c r="B25" s="126"/>
      <c r="C25" s="126"/>
      <c r="D25" s="126"/>
      <c r="E25" s="126"/>
      <c r="F25" s="126"/>
      <c r="G25" s="126"/>
      <c r="H25" s="126"/>
      <c r="I25" s="126"/>
      <c r="J25" s="126"/>
    </row>
    <row r="26" spans="1:10" ht="12.75">
      <c r="A26" s="126"/>
      <c r="B26" s="126"/>
      <c r="C26" s="126"/>
      <c r="D26" s="126"/>
      <c r="E26" s="126"/>
      <c r="F26" s="126"/>
      <c r="G26" s="126"/>
      <c r="H26" s="126"/>
      <c r="I26" s="126"/>
      <c r="J26" s="126"/>
    </row>
    <row r="27" spans="1:10" ht="12.75">
      <c r="A27" s="126"/>
      <c r="B27" s="126"/>
      <c r="C27" s="126"/>
      <c r="D27" s="126"/>
      <c r="E27" s="126"/>
      <c r="F27" s="126"/>
      <c r="G27" s="126"/>
      <c r="H27" s="126"/>
      <c r="I27" s="126"/>
      <c r="J27" s="126"/>
    </row>
    <row r="28" spans="1:10" ht="12.75">
      <c r="A28" s="126"/>
      <c r="B28" s="126"/>
      <c r="C28" s="126"/>
      <c r="D28" s="126"/>
      <c r="E28" s="126"/>
      <c r="F28" s="126"/>
      <c r="G28" s="126"/>
      <c r="H28" s="126"/>
      <c r="I28" s="126"/>
      <c r="J28" s="126"/>
    </row>
    <row r="29" spans="1:10" ht="15">
      <c r="A29" s="126"/>
      <c r="B29" s="126"/>
      <c r="C29" s="126"/>
      <c r="D29" s="126"/>
      <c r="E29" s="126"/>
      <c r="F29" s="126"/>
      <c r="G29" s="126"/>
      <c r="H29" s="126"/>
      <c r="I29" s="127"/>
      <c r="J29" s="126"/>
    </row>
    <row r="30" spans="1:10" ht="12.75">
      <c r="A30" s="126"/>
      <c r="B30" s="126"/>
      <c r="C30" s="126"/>
      <c r="D30" s="126"/>
      <c r="E30" s="126"/>
      <c r="F30" s="126"/>
      <c r="G30" s="126"/>
      <c r="H30" s="126"/>
      <c r="I30" s="126"/>
      <c r="J30" s="126"/>
    </row>
    <row r="31" spans="1:10" ht="12.75">
      <c r="A31" s="126"/>
      <c r="B31" s="126"/>
      <c r="C31" s="126"/>
      <c r="D31" s="126"/>
      <c r="E31" s="126"/>
      <c r="F31" s="126"/>
      <c r="G31" s="126"/>
      <c r="H31" s="126"/>
      <c r="I31" s="126"/>
      <c r="J31" s="126"/>
    </row>
  </sheetData>
  <mergeCells count="3">
    <mergeCell ref="A2:J2"/>
    <mergeCell ref="A4:J13"/>
    <mergeCell ref="A14:J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2013-07-26T12:49:32Z</cp:lastPrinted>
  <dcterms:created xsi:type="dcterms:W3CDTF">2008-10-17T11:51:54Z</dcterms:created>
  <dcterms:modified xsi:type="dcterms:W3CDTF">2013-07-30T09:52:29Z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